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cialarchitectsllc.sharepoint.com/FinArch Share FIle/Calculators &amp; Technical Reference/"/>
    </mc:Choice>
  </mc:AlternateContent>
  <xr:revisionPtr revIDLastSave="3" documentId="8_{13E5D1E7-233D-4AFB-9CC2-EB7D12A18249}" xr6:coauthVersionLast="47" xr6:coauthVersionMax="47" xr10:uidLastSave="{1B73F291-86F8-4146-A0D8-BD8AF3F53DDE}"/>
  <bookViews>
    <workbookView xWindow="-120" yWindow="-120" windowWidth="29040" windowHeight="15840" tabRatio="740" xr2:uid="{00000000-000D-0000-FFFF-FFFF00000000}"/>
  </bookViews>
  <sheets>
    <sheet name="Inputs" sheetId="12" r:id="rId1"/>
    <sheet name="Cash Flow Detail" sheetId="10" r:id="rId2"/>
    <sheet name="Results Detail" sheetId="3" r:id="rId3"/>
    <sheet name="Chart Data" sheetId="7" r:id="rId4"/>
    <sheet name="Report" sheetId="11" r:id="rId5"/>
    <sheet name="Median Wealth" sheetId="13" r:id="rId6"/>
    <sheet name="Chance of Success" sheetId="14" r:id="rId7"/>
  </sheets>
  <definedNames>
    <definedName name="_xlnm.Print_Area" localSheetId="0">Inputs!$A$1:$G$45</definedName>
    <definedName name="_xlnm.Print_Area" localSheetId="4">Report!$A$1:$G$51</definedName>
    <definedName name="_xlnm.Print_Area" localSheetId="2">'Results Detail'!$A$1:$AF$65</definedName>
    <definedName name="_xlnm.Print_Titles" localSheetId="2">'Results Detail'!$1:$4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2" l="1"/>
  <c r="C9" i="12"/>
  <c r="C7" i="12"/>
  <c r="C6" i="12"/>
  <c r="C5" i="12"/>
  <c r="E29" i="11"/>
  <c r="A1" i="11"/>
  <c r="A9" i="11"/>
  <c r="A8" i="11"/>
  <c r="A7" i="11"/>
  <c r="A6" i="11"/>
  <c r="A5" i="11"/>
  <c r="A4" i="11"/>
  <c r="C2" i="11"/>
  <c r="D2" i="11"/>
  <c r="E2" i="11"/>
  <c r="F2" i="11"/>
  <c r="G2" i="11"/>
  <c r="B2" i="11"/>
  <c r="A51" i="11" l="1"/>
  <c r="A30" i="11" l="1"/>
  <c r="E30" i="11" s="1"/>
  <c r="A31" i="11"/>
  <c r="D31" i="11" s="1"/>
  <c r="A32" i="11"/>
  <c r="D32" i="11" s="1"/>
  <c r="A33" i="11"/>
  <c r="F33" i="11" s="1"/>
  <c r="A34" i="11"/>
  <c r="E34" i="11" s="1"/>
  <c r="A45" i="11"/>
  <c r="G45" i="11" s="1"/>
  <c r="A44" i="11"/>
  <c r="G44" i="11" s="1"/>
  <c r="A43" i="11"/>
  <c r="G43" i="11" s="1"/>
  <c r="A42" i="11"/>
  <c r="G42" i="11" s="1"/>
  <c r="A41" i="11"/>
  <c r="G41" i="11" s="1"/>
  <c r="A40" i="11"/>
  <c r="G40" i="11" s="1"/>
  <c r="A39" i="11"/>
  <c r="G39" i="11" s="1"/>
  <c r="A38" i="11"/>
  <c r="G38" i="11" s="1"/>
  <c r="R5" i="10"/>
  <c r="Q5" i="10"/>
  <c r="P5" i="10"/>
  <c r="O5" i="10"/>
  <c r="N5" i="10"/>
  <c r="M5" i="10"/>
  <c r="L5" i="10"/>
  <c r="K5" i="10"/>
  <c r="J5" i="10"/>
  <c r="R4" i="10"/>
  <c r="Q4" i="10"/>
  <c r="P4" i="10"/>
  <c r="O4" i="10"/>
  <c r="N4" i="10"/>
  <c r="M4" i="10"/>
  <c r="L4" i="10"/>
  <c r="K4" i="10"/>
  <c r="J4" i="10"/>
  <c r="R3" i="10"/>
  <c r="Q3" i="10"/>
  <c r="P3" i="10"/>
  <c r="O3" i="10"/>
  <c r="N3" i="10"/>
  <c r="M3" i="10"/>
  <c r="L3" i="10"/>
  <c r="K3" i="10"/>
  <c r="J3" i="10"/>
  <c r="R2" i="10"/>
  <c r="Q2" i="10"/>
  <c r="P2" i="10"/>
  <c r="O2" i="10"/>
  <c r="N2" i="10"/>
  <c r="M2" i="10"/>
  <c r="L2" i="10"/>
  <c r="K2" i="10"/>
  <c r="J2" i="10"/>
  <c r="R1" i="10"/>
  <c r="Q1" i="10"/>
  <c r="P1" i="10"/>
  <c r="O1" i="10"/>
  <c r="N1" i="10"/>
  <c r="M1" i="10"/>
  <c r="L1" i="10"/>
  <c r="K1" i="10"/>
  <c r="J1" i="10"/>
  <c r="E33" i="11" l="1"/>
  <c r="D30" i="11"/>
  <c r="G33" i="11"/>
  <c r="G34" i="11"/>
  <c r="G32" i="11"/>
  <c r="D34" i="11"/>
  <c r="D33" i="11"/>
  <c r="G31" i="11"/>
  <c r="F32" i="11"/>
  <c r="E32" i="11"/>
  <c r="G30" i="11"/>
  <c r="F31" i="11"/>
  <c r="F34" i="11"/>
  <c r="E31" i="11"/>
  <c r="F30" i="11"/>
  <c r="D45" i="11"/>
  <c r="E45" i="11"/>
  <c r="F45" i="11"/>
  <c r="D44" i="11"/>
  <c r="E44" i="11"/>
  <c r="F44" i="11"/>
  <c r="D43" i="11"/>
  <c r="E43" i="11"/>
  <c r="F43" i="11"/>
  <c r="D42" i="11"/>
  <c r="E42" i="11"/>
  <c r="F42" i="11"/>
  <c r="D41" i="11"/>
  <c r="E41" i="11"/>
  <c r="F41" i="11"/>
  <c r="D40" i="11"/>
  <c r="E40" i="11"/>
  <c r="F40" i="11"/>
  <c r="D39" i="11"/>
  <c r="E39" i="11"/>
  <c r="F39" i="11"/>
  <c r="D38" i="11"/>
  <c r="E38" i="11"/>
  <c r="F38" i="11"/>
  <c r="A28" i="11"/>
  <c r="E44" i="12"/>
  <c r="V2" i="3" s="1"/>
  <c r="F44" i="12"/>
  <c r="G44" i="12"/>
  <c r="AF2" i="3" s="1"/>
  <c r="C44" i="12"/>
  <c r="L2" i="3" s="1"/>
  <c r="D44" i="12"/>
  <c r="D26" i="11" s="1"/>
  <c r="B44" i="12"/>
  <c r="F45" i="12"/>
  <c r="F27" i="11" s="1"/>
  <c r="G45" i="12"/>
  <c r="G27" i="11" s="1"/>
  <c r="D45" i="12"/>
  <c r="D27" i="11" s="1"/>
  <c r="E45" i="12"/>
  <c r="C45" i="12"/>
  <c r="B45" i="12"/>
  <c r="B27" i="11" s="1"/>
  <c r="B6" i="10"/>
  <c r="R6" i="10" s="1"/>
  <c r="C3" i="10"/>
  <c r="C4" i="10"/>
  <c r="D3" i="10"/>
  <c r="D4" i="10"/>
  <c r="E3" i="10"/>
  <c r="E4" i="10"/>
  <c r="F3" i="10"/>
  <c r="F4" i="10"/>
  <c r="G3" i="10"/>
  <c r="G4" i="10"/>
  <c r="H3" i="10"/>
  <c r="H4" i="10"/>
  <c r="I3" i="10"/>
  <c r="I4" i="10"/>
  <c r="S3" i="10"/>
  <c r="S4" i="10"/>
  <c r="T3" i="10"/>
  <c r="T4" i="10"/>
  <c r="U3" i="10"/>
  <c r="U4" i="10"/>
  <c r="V3" i="10"/>
  <c r="V4" i="10"/>
  <c r="E1" i="10"/>
  <c r="E2" i="10"/>
  <c r="A7" i="10"/>
  <c r="A6" i="3" s="1"/>
  <c r="I1" i="10"/>
  <c r="I2" i="10"/>
  <c r="D1" i="10"/>
  <c r="D2" i="10"/>
  <c r="F1" i="10"/>
  <c r="F2" i="10"/>
  <c r="H1" i="10"/>
  <c r="H2" i="10"/>
  <c r="G1" i="10"/>
  <c r="G2" i="10"/>
  <c r="C1" i="10"/>
  <c r="C2" i="10"/>
  <c r="A13" i="11"/>
  <c r="A35" i="11"/>
  <c r="F35" i="11" s="1"/>
  <c r="A36" i="11"/>
  <c r="G36" i="11" s="1"/>
  <c r="A37" i="11"/>
  <c r="D37" i="11" s="1"/>
  <c r="A46" i="11"/>
  <c r="E46" i="11" s="1"/>
  <c r="A47" i="11"/>
  <c r="G47" i="11" s="1"/>
  <c r="A48" i="11"/>
  <c r="G48" i="11" s="1"/>
  <c r="A49" i="11"/>
  <c r="E49" i="11" s="1"/>
  <c r="S1" i="10"/>
  <c r="T1" i="10"/>
  <c r="U1" i="10"/>
  <c r="V1" i="10"/>
  <c r="S2" i="10"/>
  <c r="T2" i="10"/>
  <c r="U2" i="10"/>
  <c r="V2" i="10"/>
  <c r="S5" i="10"/>
  <c r="T5" i="10"/>
  <c r="U5" i="10"/>
  <c r="V5" i="10"/>
  <c r="I5" i="10"/>
  <c r="A11" i="11"/>
  <c r="A12" i="11"/>
  <c r="A14" i="11"/>
  <c r="A15" i="11"/>
  <c r="A16" i="11"/>
  <c r="F2" i="3"/>
  <c r="AB1" i="3"/>
  <c r="G2" i="7" s="1"/>
  <c r="O2" i="7" s="1"/>
  <c r="W1" i="3"/>
  <c r="F2" i="7" s="1"/>
  <c r="N2" i="7" s="1"/>
  <c r="R1" i="3"/>
  <c r="E2" i="7" s="1"/>
  <c r="M2" i="7" s="1"/>
  <c r="M1" i="3"/>
  <c r="D2" i="7" s="1"/>
  <c r="L2" i="7" s="1"/>
  <c r="H1" i="3"/>
  <c r="C2" i="7" s="1"/>
  <c r="K2" i="7" s="1"/>
  <c r="C1" i="3"/>
  <c r="B2" i="7" s="1"/>
  <c r="J2" i="7" s="1"/>
  <c r="D5" i="10"/>
  <c r="E5" i="10"/>
  <c r="F5" i="10"/>
  <c r="G5" i="10"/>
  <c r="H5" i="10"/>
  <c r="C5" i="10"/>
  <c r="A26" i="11"/>
  <c r="A27" i="11"/>
  <c r="B17" i="11"/>
  <c r="A5" i="3"/>
  <c r="B4" i="3"/>
  <c r="A4" i="3"/>
  <c r="A2" i="7"/>
  <c r="I2" i="7" s="1"/>
  <c r="E26" i="11" l="1"/>
  <c r="Q2" i="3"/>
  <c r="Q3" i="3"/>
  <c r="C26" i="11"/>
  <c r="E6" i="10"/>
  <c r="B7" i="10"/>
  <c r="P7" i="10" s="1"/>
  <c r="G3" i="3"/>
  <c r="B46" i="12"/>
  <c r="B28" i="11" s="1"/>
  <c r="AF3" i="3"/>
  <c r="A8" i="10"/>
  <c r="F48" i="11"/>
  <c r="E48" i="11"/>
  <c r="D48" i="11"/>
  <c r="F36" i="11"/>
  <c r="D36" i="11"/>
  <c r="E36" i="11"/>
  <c r="I6" i="10"/>
  <c r="L6" i="10"/>
  <c r="K6" i="10"/>
  <c r="O6" i="10"/>
  <c r="Q6" i="10"/>
  <c r="P6" i="10"/>
  <c r="M6" i="10"/>
  <c r="N6" i="10"/>
  <c r="G46" i="11"/>
  <c r="D49" i="11"/>
  <c r="F47" i="11"/>
  <c r="F49" i="11"/>
  <c r="E47" i="11"/>
  <c r="G35" i="11"/>
  <c r="V6" i="10"/>
  <c r="D6" i="10"/>
  <c r="F6" i="10"/>
  <c r="A3" i="7"/>
  <c r="I3" i="7" s="1"/>
  <c r="B5" i="3"/>
  <c r="U6" i="10"/>
  <c r="C6" i="10"/>
  <c r="G49" i="11"/>
  <c r="G37" i="11"/>
  <c r="F46" i="11"/>
  <c r="G6" i="10"/>
  <c r="G26" i="11"/>
  <c r="G46" i="12"/>
  <c r="G28" i="11" s="1"/>
  <c r="C27" i="11"/>
  <c r="AF53" i="3"/>
  <c r="K36" i="3"/>
  <c r="P60" i="3"/>
  <c r="V100" i="3"/>
  <c r="V17" i="3"/>
  <c r="L79" i="3"/>
  <c r="AF59" i="3"/>
  <c r="D18" i="11"/>
  <c r="AE92" i="3"/>
  <c r="AF62" i="3"/>
  <c r="Q42" i="3"/>
  <c r="K37" i="3"/>
  <c r="AE32" i="3"/>
  <c r="L41" i="3"/>
  <c r="V18" i="3"/>
  <c r="Z71" i="3"/>
  <c r="AF20" i="3"/>
  <c r="P14" i="3"/>
  <c r="G96" i="3"/>
  <c r="AE52" i="3"/>
  <c r="AA32" i="3"/>
  <c r="F101" i="3"/>
  <c r="K69" i="3"/>
  <c r="B18" i="11"/>
  <c r="L66" i="3"/>
  <c r="V23" i="3"/>
  <c r="Q80" i="3"/>
  <c r="P15" i="3"/>
  <c r="Q102" i="3"/>
  <c r="Z85" i="3"/>
  <c r="AA27" i="3"/>
  <c r="AE64" i="3"/>
  <c r="F17" i="3"/>
  <c r="P102" i="3"/>
  <c r="AE102" i="3"/>
  <c r="F22" i="3"/>
  <c r="K17" i="3"/>
  <c r="G66" i="3"/>
  <c r="D21" i="11"/>
  <c r="Q16" i="3"/>
  <c r="V37" i="3"/>
  <c r="AF67" i="3"/>
  <c r="P96" i="3"/>
  <c r="P24" i="3"/>
  <c r="AE39" i="3"/>
  <c r="L56" i="3"/>
  <c r="V50" i="3"/>
  <c r="Q78" i="3"/>
  <c r="G101" i="3"/>
  <c r="P83" i="3"/>
  <c r="L88" i="3"/>
  <c r="L5" i="3"/>
  <c r="G69" i="3"/>
  <c r="Q90" i="3"/>
  <c r="P71" i="3"/>
  <c r="F62" i="3"/>
  <c r="U23" i="3"/>
  <c r="L10" i="3"/>
  <c r="F49" i="3"/>
  <c r="P38" i="3"/>
  <c r="G41" i="3"/>
  <c r="V33" i="3"/>
  <c r="U43" i="3"/>
  <c r="G47" i="3"/>
  <c r="AF28" i="3"/>
  <c r="Z24" i="3"/>
  <c r="AF46" i="3"/>
  <c r="Z18" i="3"/>
  <c r="AE50" i="3"/>
  <c r="AA63" i="3"/>
  <c r="F86" i="3"/>
  <c r="G55" i="3"/>
  <c r="K51" i="3"/>
  <c r="V65" i="3"/>
  <c r="G24" i="3"/>
  <c r="V8" i="3"/>
  <c r="Z39" i="3"/>
  <c r="AA60" i="3"/>
  <c r="Z103" i="3"/>
  <c r="Z55" i="3"/>
  <c r="Q56" i="3"/>
  <c r="K42" i="3"/>
  <c r="U37" i="3"/>
  <c r="F88" i="3"/>
  <c r="Q76" i="3"/>
  <c r="E18" i="11"/>
  <c r="AF12" i="3"/>
  <c r="AA35" i="3"/>
  <c r="K57" i="3"/>
  <c r="P41" i="3"/>
  <c r="F5" i="3"/>
  <c r="AF58" i="3"/>
  <c r="AE41" i="3"/>
  <c r="P43" i="3"/>
  <c r="AE18" i="3"/>
  <c r="P90" i="3"/>
  <c r="P68" i="3"/>
  <c r="Z36" i="3"/>
  <c r="L65" i="3"/>
  <c r="G57" i="3"/>
  <c r="U48" i="3"/>
  <c r="G37" i="3"/>
  <c r="F10" i="3"/>
  <c r="AA55" i="3"/>
  <c r="AF88" i="3"/>
  <c r="K66" i="3"/>
  <c r="V46" i="3"/>
  <c r="D22" i="11"/>
  <c r="AF41" i="3"/>
  <c r="AE105" i="3"/>
  <c r="G38" i="3"/>
  <c r="F103" i="3"/>
  <c r="U54" i="3"/>
  <c r="K63" i="3"/>
  <c r="F100" i="3"/>
  <c r="K32" i="3"/>
  <c r="U30" i="3"/>
  <c r="P100" i="3"/>
  <c r="AE30" i="3"/>
  <c r="AF86" i="3"/>
  <c r="AF65" i="3"/>
  <c r="U19" i="3"/>
  <c r="AF72" i="3"/>
  <c r="K73" i="3"/>
  <c r="P70" i="3"/>
  <c r="L32" i="3"/>
  <c r="U17" i="3"/>
  <c r="F98" i="3"/>
  <c r="AF56" i="3"/>
  <c r="AF43" i="3"/>
  <c r="U50" i="3"/>
  <c r="L12" i="3"/>
  <c r="Q75" i="3"/>
  <c r="G92" i="3"/>
  <c r="Z31" i="3"/>
  <c r="P66" i="3"/>
  <c r="L6" i="3"/>
  <c r="G27" i="3"/>
  <c r="G36" i="3"/>
  <c r="C19" i="11"/>
  <c r="AA62" i="3"/>
  <c r="L26" i="3"/>
  <c r="G65" i="3"/>
  <c r="AF69" i="3"/>
  <c r="AF68" i="3"/>
  <c r="G9" i="3"/>
  <c r="V34" i="3"/>
  <c r="P104" i="3"/>
  <c r="Z5" i="3"/>
  <c r="AE59" i="3"/>
  <c r="AA69" i="3"/>
  <c r="F84" i="3"/>
  <c r="F97" i="3"/>
  <c r="AF57" i="3"/>
  <c r="V77" i="3"/>
  <c r="G58" i="3"/>
  <c r="L16" i="3"/>
  <c r="K88" i="3"/>
  <c r="Z81" i="3"/>
  <c r="Q34" i="3"/>
  <c r="U55" i="3"/>
  <c r="L67" i="3"/>
  <c r="AF70" i="3"/>
  <c r="L34" i="3"/>
  <c r="L94" i="3"/>
  <c r="L91" i="3"/>
  <c r="P84" i="3"/>
  <c r="K99" i="3"/>
  <c r="G59" i="3"/>
  <c r="Z49" i="3"/>
  <c r="Z9" i="3"/>
  <c r="L59" i="3"/>
  <c r="P61" i="3"/>
  <c r="AE57" i="3"/>
  <c r="K103" i="3"/>
  <c r="K56" i="3"/>
  <c r="V5" i="3"/>
  <c r="L40" i="3"/>
  <c r="AA29" i="3"/>
  <c r="F61" i="3"/>
  <c r="U62" i="3"/>
  <c r="Q88" i="3"/>
  <c r="K100" i="3"/>
  <c r="V47" i="3"/>
  <c r="K5" i="3"/>
  <c r="V28" i="3"/>
  <c r="V94" i="3"/>
  <c r="AF8" i="3"/>
  <c r="U70" i="3"/>
  <c r="AA86" i="3"/>
  <c r="Z21" i="3"/>
  <c r="K24" i="3"/>
  <c r="AA36" i="3"/>
  <c r="F81" i="3"/>
  <c r="P17" i="3"/>
  <c r="L98" i="3"/>
  <c r="AF73" i="3"/>
  <c r="AF97" i="3"/>
  <c r="V35" i="3"/>
  <c r="G91" i="3"/>
  <c r="G72" i="3"/>
  <c r="D19" i="11"/>
  <c r="P65" i="3"/>
  <c r="E24" i="11"/>
  <c r="G6" i="3"/>
  <c r="E21" i="11"/>
  <c r="U36" i="3"/>
  <c r="U92" i="3"/>
  <c r="Q74" i="3"/>
  <c r="L21" i="3"/>
  <c r="K12" i="3"/>
  <c r="F14" i="3"/>
  <c r="P22" i="3"/>
  <c r="L19" i="3"/>
  <c r="Z7" i="3"/>
  <c r="P12" i="3"/>
  <c r="Q17" i="3"/>
  <c r="Z74" i="3"/>
  <c r="AE6" i="3"/>
  <c r="P5" i="3"/>
  <c r="L35" i="3"/>
  <c r="Q13" i="3"/>
  <c r="V36" i="3"/>
  <c r="AA87" i="3"/>
  <c r="G11" i="3"/>
  <c r="P92" i="3"/>
  <c r="U41" i="3"/>
  <c r="AE25" i="3"/>
  <c r="U90" i="3"/>
  <c r="U85" i="3"/>
  <c r="G34" i="3"/>
  <c r="Z93" i="3"/>
  <c r="Q36" i="3"/>
  <c r="V12" i="3"/>
  <c r="P76" i="3"/>
  <c r="AA56" i="3"/>
  <c r="G31" i="3"/>
  <c r="Z41" i="3"/>
  <c r="AF17" i="3"/>
  <c r="F63" i="3"/>
  <c r="Z22" i="3"/>
  <c r="F76" i="3"/>
  <c r="V32" i="3"/>
  <c r="U60" i="3"/>
  <c r="AA82" i="3"/>
  <c r="P56" i="3"/>
  <c r="V55" i="3"/>
  <c r="AE42" i="3"/>
  <c r="V20" i="3"/>
  <c r="Z72" i="3"/>
  <c r="G60" i="3"/>
  <c r="Z94" i="3"/>
  <c r="AA30" i="3"/>
  <c r="K101" i="3"/>
  <c r="Z29" i="3"/>
  <c r="P57" i="3"/>
  <c r="Z69" i="3"/>
  <c r="P34" i="3"/>
  <c r="U77" i="3"/>
  <c r="U80" i="3"/>
  <c r="P27" i="3"/>
  <c r="F40" i="3"/>
  <c r="K81" i="3"/>
  <c r="AE49" i="3"/>
  <c r="K104" i="3"/>
  <c r="Q63" i="3"/>
  <c r="G46" i="3"/>
  <c r="U15" i="3"/>
  <c r="AF99" i="3"/>
  <c r="G52" i="3"/>
  <c r="AE14" i="3"/>
  <c r="V16" i="3"/>
  <c r="D24" i="11"/>
  <c r="V19" i="3"/>
  <c r="AF15" i="3"/>
  <c r="L37" i="3"/>
  <c r="Z68" i="3"/>
  <c r="V101" i="3"/>
  <c r="L52" i="3"/>
  <c r="L48" i="3"/>
  <c r="U69" i="3"/>
  <c r="U95" i="3"/>
  <c r="V59" i="3"/>
  <c r="V42" i="3"/>
  <c r="P86" i="3"/>
  <c r="AE87" i="3"/>
  <c r="Z102" i="3"/>
  <c r="AA17" i="3"/>
  <c r="V40" i="3"/>
  <c r="Q11" i="3"/>
  <c r="U28" i="3"/>
  <c r="Q54" i="3"/>
  <c r="U7" i="3"/>
  <c r="AA96" i="3"/>
  <c r="AE26" i="3"/>
  <c r="U99" i="3"/>
  <c r="V105" i="3"/>
  <c r="Z50" i="3"/>
  <c r="G61" i="3"/>
  <c r="Q51" i="3"/>
  <c r="L102" i="3"/>
  <c r="C24" i="11"/>
  <c r="C21" i="11"/>
  <c r="Z73" i="3"/>
  <c r="U61" i="3"/>
  <c r="V43" i="3"/>
  <c r="AF55" i="3"/>
  <c r="Z60" i="3"/>
  <c r="P29" i="3"/>
  <c r="Q83" i="3"/>
  <c r="AE84" i="3"/>
  <c r="L13" i="3"/>
  <c r="AA25" i="3"/>
  <c r="L44" i="3"/>
  <c r="V92" i="3"/>
  <c r="AE48" i="3"/>
  <c r="AE91" i="3"/>
  <c r="AF92" i="3"/>
  <c r="F87" i="3"/>
  <c r="P69" i="3"/>
  <c r="AE99" i="3"/>
  <c r="L20" i="3"/>
  <c r="AF48" i="3"/>
  <c r="AA19" i="3"/>
  <c r="P87" i="3"/>
  <c r="Z51" i="3"/>
  <c r="L76" i="3"/>
  <c r="P10" i="3"/>
  <c r="K49" i="3"/>
  <c r="L24" i="3"/>
  <c r="F92" i="3"/>
  <c r="AA42" i="3"/>
  <c r="AE95" i="3"/>
  <c r="AA41" i="3"/>
  <c r="D20" i="11"/>
  <c r="E22" i="11"/>
  <c r="V15" i="3"/>
  <c r="G82" i="3"/>
  <c r="Z56" i="3"/>
  <c r="Q19" i="3"/>
  <c r="AF5" i="3"/>
  <c r="L47" i="3"/>
  <c r="AE45" i="3"/>
  <c r="C23" i="11"/>
  <c r="Q21" i="3"/>
  <c r="P44" i="3"/>
  <c r="G103" i="3"/>
  <c r="Q96" i="3"/>
  <c r="AA54" i="3"/>
  <c r="Q82" i="3"/>
  <c r="G28" i="3"/>
  <c r="Q43" i="3"/>
  <c r="F22" i="11"/>
  <c r="AA84" i="3"/>
  <c r="P67" i="3"/>
  <c r="F18" i="11"/>
  <c r="AF90" i="3"/>
  <c r="G10" i="3"/>
  <c r="AE72" i="3"/>
  <c r="K105" i="3"/>
  <c r="F71" i="3"/>
  <c r="AF21" i="3"/>
  <c r="Z43" i="3"/>
  <c r="AA5" i="3"/>
  <c r="K46" i="3"/>
  <c r="G51" i="3"/>
  <c r="AF79" i="3"/>
  <c r="P82" i="3"/>
  <c r="C22" i="11"/>
  <c r="AA51" i="3"/>
  <c r="Z59" i="3"/>
  <c r="AF85" i="3"/>
  <c r="K80" i="3"/>
  <c r="AF93" i="3"/>
  <c r="P103" i="3"/>
  <c r="G22" i="3"/>
  <c r="U33" i="3"/>
  <c r="AF60" i="3"/>
  <c r="L69" i="3"/>
  <c r="Q52" i="3"/>
  <c r="AE56" i="3"/>
  <c r="L100" i="3"/>
  <c r="K87" i="3"/>
  <c r="AE24" i="3"/>
  <c r="P36" i="3"/>
  <c r="Z19" i="3"/>
  <c r="Q6" i="3"/>
  <c r="Z46" i="3"/>
  <c r="Z65" i="3"/>
  <c r="F59" i="3"/>
  <c r="L42" i="3"/>
  <c r="F13" i="3"/>
  <c r="AE76" i="3"/>
  <c r="Q60" i="3"/>
  <c r="AF80" i="3"/>
  <c r="G53" i="3"/>
  <c r="G89" i="3"/>
  <c r="U45" i="3"/>
  <c r="AF103" i="3"/>
  <c r="P8" i="3"/>
  <c r="L49" i="3"/>
  <c r="P18" i="3"/>
  <c r="V74" i="3"/>
  <c r="Q58" i="3"/>
  <c r="U88" i="3"/>
  <c r="AA65" i="3"/>
  <c r="U89" i="3"/>
  <c r="K53" i="3"/>
  <c r="K33" i="3"/>
  <c r="G43" i="3"/>
  <c r="V83" i="3"/>
  <c r="P7" i="3"/>
  <c r="Q8" i="3"/>
  <c r="V52" i="3"/>
  <c r="G54" i="3"/>
  <c r="G25" i="3"/>
  <c r="U96" i="3"/>
  <c r="L99" i="3"/>
  <c r="AA53" i="3"/>
  <c r="F64" i="3"/>
  <c r="K21" i="3"/>
  <c r="P28" i="3"/>
  <c r="F82" i="3"/>
  <c r="AF42" i="3"/>
  <c r="G18" i="3"/>
  <c r="AF23" i="3"/>
  <c r="L36" i="3"/>
  <c r="Z92" i="3"/>
  <c r="AF30" i="3"/>
  <c r="Z100" i="3"/>
  <c r="V25" i="3"/>
  <c r="V103" i="3"/>
  <c r="P75" i="3"/>
  <c r="AE71" i="3"/>
  <c r="F21" i="3"/>
  <c r="AE54" i="3"/>
  <c r="V69" i="3"/>
  <c r="U14" i="3"/>
  <c r="F43" i="3"/>
  <c r="V70" i="3"/>
  <c r="Q104" i="3"/>
  <c r="F72" i="3"/>
  <c r="AE94" i="3"/>
  <c r="G5" i="3"/>
  <c r="V9" i="3"/>
  <c r="AE13" i="3"/>
  <c r="G93" i="3"/>
  <c r="AE78" i="3"/>
  <c r="AA11" i="3"/>
  <c r="U101" i="3"/>
  <c r="Z67" i="3"/>
  <c r="AA31" i="3"/>
  <c r="AE90" i="3"/>
  <c r="P26" i="3"/>
  <c r="L68" i="3"/>
  <c r="F83" i="3"/>
  <c r="V61" i="3"/>
  <c r="AF95" i="3"/>
  <c r="V81" i="3"/>
  <c r="L45" i="3"/>
  <c r="V90" i="3"/>
  <c r="F26" i="3"/>
  <c r="AE65" i="3"/>
  <c r="U81" i="3"/>
  <c r="Q35" i="3"/>
  <c r="U94" i="3"/>
  <c r="Z82" i="3"/>
  <c r="AE100" i="3"/>
  <c r="L92" i="3"/>
  <c r="F41" i="3"/>
  <c r="P13" i="3"/>
  <c r="AA45" i="3"/>
  <c r="Q59" i="3"/>
  <c r="AE31" i="3"/>
  <c r="U26" i="3"/>
  <c r="U21" i="3"/>
  <c r="V38" i="3"/>
  <c r="K6" i="3"/>
  <c r="K27" i="3"/>
  <c r="U25" i="3"/>
  <c r="U67" i="3"/>
  <c r="G22" i="11"/>
  <c r="AE86" i="3"/>
  <c r="P20" i="3"/>
  <c r="AA12" i="3"/>
  <c r="AE19" i="3"/>
  <c r="L75" i="3"/>
  <c r="Z61" i="3"/>
  <c r="AF94" i="3"/>
  <c r="Z15" i="3"/>
  <c r="AF51" i="3"/>
  <c r="AF98" i="3"/>
  <c r="G24" i="11"/>
  <c r="K82" i="3"/>
  <c r="AE37" i="3"/>
  <c r="Z28" i="3"/>
  <c r="Z52" i="3"/>
  <c r="Z11" i="3"/>
  <c r="P23" i="3"/>
  <c r="V30" i="3"/>
  <c r="Z35" i="3"/>
  <c r="G62" i="3"/>
  <c r="AE82" i="3"/>
  <c r="F65" i="3"/>
  <c r="AF91" i="3"/>
  <c r="G18" i="11"/>
  <c r="Z97" i="3"/>
  <c r="C20" i="11"/>
  <c r="P105" i="3"/>
  <c r="Z47" i="3"/>
  <c r="AE80" i="3"/>
  <c r="L46" i="3"/>
  <c r="F54" i="3"/>
  <c r="L93" i="3"/>
  <c r="Q53" i="3"/>
  <c r="P91" i="3"/>
  <c r="Q15" i="3"/>
  <c r="G26" i="3"/>
  <c r="AA102" i="3"/>
  <c r="F74" i="3"/>
  <c r="G85" i="3"/>
  <c r="AF36" i="3"/>
  <c r="P47" i="3"/>
  <c r="AF40" i="3"/>
  <c r="K48" i="3"/>
  <c r="AF29" i="3"/>
  <c r="Q9" i="3"/>
  <c r="P78" i="3"/>
  <c r="U52" i="3"/>
  <c r="L64" i="3"/>
  <c r="AE46" i="3"/>
  <c r="AF100" i="3"/>
  <c r="AA104" i="3"/>
  <c r="Z80" i="3"/>
  <c r="P88" i="3"/>
  <c r="AE60" i="3"/>
  <c r="G21" i="11"/>
  <c r="AF9" i="3"/>
  <c r="AE10" i="3"/>
  <c r="L54" i="3"/>
  <c r="V14" i="3"/>
  <c r="K26" i="3"/>
  <c r="K92" i="3"/>
  <c r="Z70" i="3"/>
  <c r="G39" i="3"/>
  <c r="AE67" i="3"/>
  <c r="L23" i="3"/>
  <c r="K16" i="3"/>
  <c r="AF27" i="3"/>
  <c r="U63" i="3"/>
  <c r="Q97" i="3"/>
  <c r="U10" i="3"/>
  <c r="V72" i="3"/>
  <c r="Z54" i="3"/>
  <c r="AA43" i="3"/>
  <c r="Q79" i="3"/>
  <c r="AF78" i="3"/>
  <c r="L31" i="3"/>
  <c r="G16" i="3"/>
  <c r="U104" i="3"/>
  <c r="L27" i="3"/>
  <c r="Z42" i="3"/>
  <c r="Q62" i="3"/>
  <c r="L61" i="3"/>
  <c r="V49" i="3"/>
  <c r="G19" i="11"/>
  <c r="U57" i="3"/>
  <c r="AA7" i="3"/>
  <c r="Q10" i="3"/>
  <c r="Z57" i="3"/>
  <c r="AA44" i="3"/>
  <c r="AA18" i="3"/>
  <c r="Q85" i="3"/>
  <c r="Z75" i="3"/>
  <c r="K84" i="3"/>
  <c r="P94" i="3"/>
  <c r="K85" i="3"/>
  <c r="U98" i="3"/>
  <c r="Q70" i="3"/>
  <c r="F67" i="3"/>
  <c r="AA48" i="3"/>
  <c r="Z64" i="3"/>
  <c r="AA52" i="3"/>
  <c r="Z99" i="3"/>
  <c r="F6" i="3"/>
  <c r="F36" i="3"/>
  <c r="Q84" i="3"/>
  <c r="F75" i="3"/>
  <c r="Z78" i="3"/>
  <c r="Z25" i="3"/>
  <c r="F80" i="3"/>
  <c r="G30" i="3"/>
  <c r="Z101" i="3"/>
  <c r="AE15" i="3"/>
  <c r="AE66" i="3"/>
  <c r="V93" i="3"/>
  <c r="V68" i="3"/>
  <c r="V96" i="3"/>
  <c r="V99" i="3"/>
  <c r="P25" i="3"/>
  <c r="AE34" i="3"/>
  <c r="K98" i="3"/>
  <c r="G86" i="3"/>
  <c r="G33" i="3"/>
  <c r="Q31" i="3"/>
  <c r="F20" i="3"/>
  <c r="AA20" i="3"/>
  <c r="V64" i="3"/>
  <c r="L105" i="3"/>
  <c r="U73" i="3"/>
  <c r="AF89" i="3"/>
  <c r="Z84" i="3"/>
  <c r="V53" i="3"/>
  <c r="L7" i="3"/>
  <c r="AF87" i="3"/>
  <c r="AA40" i="3"/>
  <c r="Q103" i="3"/>
  <c r="AF18" i="3"/>
  <c r="AE47" i="3"/>
  <c r="P63" i="3"/>
  <c r="Z63" i="3"/>
  <c r="Q33" i="3"/>
  <c r="Q92" i="3"/>
  <c r="AA34" i="3"/>
  <c r="K29" i="3"/>
  <c r="AE28" i="3"/>
  <c r="L77" i="3"/>
  <c r="G29" i="3"/>
  <c r="G14" i="3"/>
  <c r="Q73" i="3"/>
  <c r="AA72" i="3"/>
  <c r="U51" i="3"/>
  <c r="B22" i="11"/>
  <c r="P74" i="3"/>
  <c r="E23" i="11"/>
  <c r="G50" i="3"/>
  <c r="V10" i="3"/>
  <c r="AE11" i="3"/>
  <c r="AA6" i="3"/>
  <c r="AE77" i="3"/>
  <c r="F16" i="3"/>
  <c r="Q99" i="3"/>
  <c r="F94" i="3"/>
  <c r="K39" i="3"/>
  <c r="P55" i="3"/>
  <c r="Q20" i="3"/>
  <c r="AE29" i="3"/>
  <c r="AE21" i="3"/>
  <c r="K67" i="3"/>
  <c r="G70" i="3"/>
  <c r="K11" i="3"/>
  <c r="AA50" i="3"/>
  <c r="L51" i="3"/>
  <c r="Z95" i="3"/>
  <c r="L25" i="3"/>
  <c r="Q22" i="3"/>
  <c r="Q24" i="3"/>
  <c r="U82" i="3"/>
  <c r="Z86" i="3"/>
  <c r="AE17" i="3"/>
  <c r="B24" i="11"/>
  <c r="U6" i="3"/>
  <c r="P31" i="3"/>
  <c r="AF26" i="3"/>
  <c r="AA99" i="3"/>
  <c r="P46" i="3"/>
  <c r="V24" i="3"/>
  <c r="U42" i="3"/>
  <c r="AA83" i="3"/>
  <c r="AA85" i="3"/>
  <c r="G17" i="3"/>
  <c r="Z53" i="3"/>
  <c r="Z76" i="3"/>
  <c r="K76" i="3"/>
  <c r="U102" i="3"/>
  <c r="AE27" i="3"/>
  <c r="AA97" i="3"/>
  <c r="K44" i="3"/>
  <c r="Z66" i="3"/>
  <c r="F73" i="3"/>
  <c r="F28" i="3"/>
  <c r="Z90" i="3"/>
  <c r="U105" i="3"/>
  <c r="AA73" i="3"/>
  <c r="K55" i="3"/>
  <c r="AE97" i="3"/>
  <c r="AA64" i="3"/>
  <c r="AA13" i="3"/>
  <c r="L73" i="3"/>
  <c r="K9" i="3"/>
  <c r="G98" i="3"/>
  <c r="Z62" i="3"/>
  <c r="U5" i="3"/>
  <c r="K70" i="3"/>
  <c r="Z8" i="3"/>
  <c r="U16" i="3"/>
  <c r="AF81" i="3"/>
  <c r="U20" i="3"/>
  <c r="U64" i="3"/>
  <c r="L11" i="3"/>
  <c r="AF104" i="3"/>
  <c r="Z13" i="3"/>
  <c r="Z34" i="3"/>
  <c r="F90" i="3"/>
  <c r="Q45" i="3"/>
  <c r="Z23" i="3"/>
  <c r="AF24" i="3"/>
  <c r="P97" i="3"/>
  <c r="G95" i="3"/>
  <c r="F77" i="3"/>
  <c r="V75" i="3"/>
  <c r="E20" i="11"/>
  <c r="F35" i="3"/>
  <c r="Z44" i="3"/>
  <c r="V22" i="3"/>
  <c r="U68" i="3"/>
  <c r="L62" i="3"/>
  <c r="L86" i="3"/>
  <c r="AA70" i="3"/>
  <c r="AE85" i="3"/>
  <c r="Q95" i="3"/>
  <c r="K52" i="3"/>
  <c r="AE63" i="3"/>
  <c r="G32" i="3"/>
  <c r="AF34" i="3"/>
  <c r="L95" i="3"/>
  <c r="K47" i="3"/>
  <c r="AF82" i="3"/>
  <c r="U65" i="3"/>
  <c r="G23" i="3"/>
  <c r="Q26" i="3"/>
  <c r="L90" i="3"/>
  <c r="L55" i="3"/>
  <c r="Z87" i="3"/>
  <c r="K68" i="3"/>
  <c r="F44" i="3"/>
  <c r="F18" i="3"/>
  <c r="L30" i="3"/>
  <c r="AA81" i="3"/>
  <c r="Q32" i="3"/>
  <c r="Q91" i="3"/>
  <c r="L104" i="3"/>
  <c r="V71" i="3"/>
  <c r="P79" i="3"/>
  <c r="F24" i="3"/>
  <c r="L60" i="3"/>
  <c r="Q71" i="3"/>
  <c r="V31" i="3"/>
  <c r="G64" i="3"/>
  <c r="U22" i="3"/>
  <c r="F48" i="3"/>
  <c r="AE88" i="3"/>
  <c r="V51" i="3"/>
  <c r="V21" i="3"/>
  <c r="AA39" i="3"/>
  <c r="U84" i="3"/>
  <c r="P19" i="3"/>
  <c r="AF74" i="3"/>
  <c r="V62" i="3"/>
  <c r="AA105" i="3"/>
  <c r="Q93" i="3"/>
  <c r="AF77" i="3"/>
  <c r="V98" i="3"/>
  <c r="F57" i="3"/>
  <c r="G13" i="3"/>
  <c r="F50" i="3"/>
  <c r="K95" i="3"/>
  <c r="P49" i="3"/>
  <c r="U24" i="3"/>
  <c r="F69" i="3"/>
  <c r="F91" i="3"/>
  <c r="F19" i="11"/>
  <c r="L17" i="3"/>
  <c r="Z96" i="3"/>
  <c r="AF45" i="3"/>
  <c r="AE12" i="3"/>
  <c r="P58" i="3"/>
  <c r="U46" i="3"/>
  <c r="AA88" i="3"/>
  <c r="AA8" i="3"/>
  <c r="AE98" i="3"/>
  <c r="AE96" i="3"/>
  <c r="G7" i="3"/>
  <c r="AE89" i="3"/>
  <c r="P64" i="3"/>
  <c r="L38" i="3"/>
  <c r="U9" i="3"/>
  <c r="V86" i="3"/>
  <c r="Q55" i="3"/>
  <c r="Q69" i="3"/>
  <c r="AE53" i="3"/>
  <c r="K30" i="3"/>
  <c r="U39" i="3"/>
  <c r="L53" i="3"/>
  <c r="P33" i="3"/>
  <c r="P77" i="3"/>
  <c r="G12" i="3"/>
  <c r="AA67" i="3"/>
  <c r="L70" i="3"/>
  <c r="AE9" i="3"/>
  <c r="AE55" i="3"/>
  <c r="AA24" i="3"/>
  <c r="AE5" i="3"/>
  <c r="AA71" i="3"/>
  <c r="AE93" i="3"/>
  <c r="AF16" i="3"/>
  <c r="V87" i="3"/>
  <c r="U103" i="3"/>
  <c r="P99" i="3"/>
  <c r="AA16" i="3"/>
  <c r="V6" i="3"/>
  <c r="V41" i="3"/>
  <c r="F78" i="3"/>
  <c r="AF102" i="3"/>
  <c r="L81" i="3"/>
  <c r="F20" i="11"/>
  <c r="AA91" i="3"/>
  <c r="K77" i="3"/>
  <c r="K7" i="3"/>
  <c r="V95" i="3"/>
  <c r="K28" i="3"/>
  <c r="P21" i="3"/>
  <c r="AA14" i="3"/>
  <c r="Z104" i="3"/>
  <c r="Q101" i="3"/>
  <c r="AF50" i="3"/>
  <c r="U34" i="3"/>
  <c r="P80" i="3"/>
  <c r="AE35" i="3"/>
  <c r="AA46" i="3"/>
  <c r="L28" i="3"/>
  <c r="Q66" i="3"/>
  <c r="V58" i="3"/>
  <c r="P59" i="3"/>
  <c r="V7" i="3"/>
  <c r="Q61" i="3"/>
  <c r="AE74" i="3"/>
  <c r="L18" i="3"/>
  <c r="Q81" i="3"/>
  <c r="AE23" i="3"/>
  <c r="V80" i="3"/>
  <c r="K50" i="3"/>
  <c r="AA101" i="3"/>
  <c r="Q77" i="3"/>
  <c r="U47" i="3"/>
  <c r="F19" i="3"/>
  <c r="AF19" i="3"/>
  <c r="G20" i="11"/>
  <c r="AE58" i="3"/>
  <c r="Z77" i="3"/>
  <c r="AF101" i="3"/>
  <c r="P35" i="3"/>
  <c r="G80" i="3"/>
  <c r="B21" i="11"/>
  <c r="P30" i="3"/>
  <c r="G40" i="3"/>
  <c r="AF52" i="3"/>
  <c r="U58" i="3"/>
  <c r="Z38" i="3"/>
  <c r="G76" i="3"/>
  <c r="F23" i="11"/>
  <c r="G74" i="3"/>
  <c r="K93" i="3"/>
  <c r="AF35" i="3"/>
  <c r="Z40" i="3"/>
  <c r="V44" i="3"/>
  <c r="Z88" i="3"/>
  <c r="AF39" i="3"/>
  <c r="Q64" i="3"/>
  <c r="AE20" i="3"/>
  <c r="F9" i="3"/>
  <c r="F7" i="3"/>
  <c r="Q50" i="3"/>
  <c r="L43" i="3"/>
  <c r="AA15" i="3"/>
  <c r="AF105" i="3"/>
  <c r="G23" i="11"/>
  <c r="Z10" i="3"/>
  <c r="G94" i="3"/>
  <c r="U91" i="3"/>
  <c r="G45" i="3"/>
  <c r="AA58" i="3"/>
  <c r="Q49" i="3"/>
  <c r="AA93" i="3"/>
  <c r="AE81" i="3"/>
  <c r="AE44" i="3"/>
  <c r="AE69" i="3"/>
  <c r="Z37" i="3"/>
  <c r="Q68" i="3"/>
  <c r="U93" i="3"/>
  <c r="K72" i="3"/>
  <c r="V26" i="3"/>
  <c r="K10" i="3"/>
  <c r="Z27" i="3"/>
  <c r="K31" i="3"/>
  <c r="AE8" i="3"/>
  <c r="K8" i="3"/>
  <c r="F99" i="3"/>
  <c r="F31" i="3"/>
  <c r="U74" i="3"/>
  <c r="G97" i="3"/>
  <c r="K54" i="3"/>
  <c r="K91" i="3"/>
  <c r="F56" i="3"/>
  <c r="AA77" i="3"/>
  <c r="K23" i="3"/>
  <c r="P16" i="3"/>
  <c r="Z26" i="3"/>
  <c r="K45" i="3"/>
  <c r="AF47" i="3"/>
  <c r="U40" i="3"/>
  <c r="F51" i="3"/>
  <c r="K59" i="3"/>
  <c r="AE36" i="3"/>
  <c r="G63" i="3"/>
  <c r="AA28" i="3"/>
  <c r="E19" i="11"/>
  <c r="U38" i="3"/>
  <c r="L87" i="3"/>
  <c r="G81" i="3"/>
  <c r="AA98" i="3"/>
  <c r="AE40" i="3"/>
  <c r="P98" i="3"/>
  <c r="AE73" i="3"/>
  <c r="U12" i="3"/>
  <c r="U53" i="3"/>
  <c r="U13" i="3"/>
  <c r="G73" i="3"/>
  <c r="AF96" i="3"/>
  <c r="AA100" i="3"/>
  <c r="F85" i="3"/>
  <c r="AF31" i="3"/>
  <c r="F8" i="3"/>
  <c r="K15" i="3"/>
  <c r="Q100" i="3"/>
  <c r="Q29" i="3"/>
  <c r="Q67" i="3"/>
  <c r="K38" i="3"/>
  <c r="V89" i="3"/>
  <c r="AA10" i="3"/>
  <c r="B20" i="11"/>
  <c r="V88" i="3"/>
  <c r="U29" i="3"/>
  <c r="P81" i="3"/>
  <c r="F104" i="3"/>
  <c r="AE16" i="3"/>
  <c r="F32" i="3"/>
  <c r="K13" i="3"/>
  <c r="F102" i="3"/>
  <c r="Z20" i="3"/>
  <c r="AE62" i="3"/>
  <c r="AE22" i="3"/>
  <c r="P89" i="3"/>
  <c r="AA75" i="3"/>
  <c r="Q47" i="3"/>
  <c r="AA89" i="3"/>
  <c r="L57" i="3"/>
  <c r="V76" i="3"/>
  <c r="Q72" i="3"/>
  <c r="K74" i="3"/>
  <c r="P95" i="3"/>
  <c r="AA66" i="3"/>
  <c r="Q57" i="3"/>
  <c r="L39" i="3"/>
  <c r="Z30" i="3"/>
  <c r="B23" i="11"/>
  <c r="AA95" i="3"/>
  <c r="L97" i="3"/>
  <c r="G15" i="3"/>
  <c r="K96" i="3"/>
  <c r="K75" i="3"/>
  <c r="L103" i="3"/>
  <c r="K102" i="3"/>
  <c r="K43" i="3"/>
  <c r="F39" i="3"/>
  <c r="U44" i="3"/>
  <c r="AA80" i="3"/>
  <c r="AA9" i="3"/>
  <c r="U100" i="3"/>
  <c r="G20" i="3"/>
  <c r="F38" i="3"/>
  <c r="K71" i="3"/>
  <c r="Z45" i="3"/>
  <c r="G102" i="3"/>
  <c r="G104" i="3"/>
  <c r="G42" i="3"/>
  <c r="V67" i="3"/>
  <c r="G83" i="3"/>
  <c r="Q5" i="3"/>
  <c r="AA22" i="3"/>
  <c r="K62" i="3"/>
  <c r="V73" i="3"/>
  <c r="AF54" i="3"/>
  <c r="AE75" i="3"/>
  <c r="F46" i="3"/>
  <c r="AA61" i="3"/>
  <c r="AE70" i="3"/>
  <c r="AF63" i="3"/>
  <c r="Q89" i="3"/>
  <c r="AF32" i="3"/>
  <c r="G8" i="3"/>
  <c r="V102" i="3"/>
  <c r="V91" i="3"/>
  <c r="Q23" i="3"/>
  <c r="F27" i="3"/>
  <c r="V104" i="3"/>
  <c r="AE61" i="3"/>
  <c r="U86" i="3"/>
  <c r="F25" i="3"/>
  <c r="P37" i="3"/>
  <c r="Q25" i="3"/>
  <c r="AF75" i="3"/>
  <c r="G87" i="3"/>
  <c r="AF25" i="3"/>
  <c r="AF66" i="3"/>
  <c r="P53" i="3"/>
  <c r="AF10" i="3"/>
  <c r="F96" i="3"/>
  <c r="F68" i="3"/>
  <c r="K40" i="3"/>
  <c r="AA94" i="3"/>
  <c r="AE7" i="3"/>
  <c r="V29" i="3"/>
  <c r="V39" i="3"/>
  <c r="AA59" i="3"/>
  <c r="Q12" i="3"/>
  <c r="AA103" i="3"/>
  <c r="L74" i="3"/>
  <c r="K83" i="3"/>
  <c r="U78" i="3"/>
  <c r="Z16" i="3"/>
  <c r="F93" i="3"/>
  <c r="Q46" i="3"/>
  <c r="P50" i="3"/>
  <c r="F34" i="3"/>
  <c r="K25" i="3"/>
  <c r="Z98" i="3"/>
  <c r="AF33" i="3"/>
  <c r="K22" i="3"/>
  <c r="AF71" i="3"/>
  <c r="AA38" i="3"/>
  <c r="K64" i="3"/>
  <c r="Q37" i="3"/>
  <c r="L84" i="3"/>
  <c r="U72" i="3"/>
  <c r="G78" i="3"/>
  <c r="U27" i="3"/>
  <c r="L15" i="3"/>
  <c r="G71" i="3"/>
  <c r="V66" i="3"/>
  <c r="AF11" i="3"/>
  <c r="G35" i="3"/>
  <c r="P40" i="3"/>
  <c r="K89" i="3"/>
  <c r="P51" i="3"/>
  <c r="F45" i="3"/>
  <c r="Q86" i="3"/>
  <c r="B19" i="11"/>
  <c r="AA37" i="3"/>
  <c r="L63" i="3"/>
  <c r="F52" i="3"/>
  <c r="Q38" i="3"/>
  <c r="K18" i="3"/>
  <c r="F47" i="3"/>
  <c r="L33" i="3"/>
  <c r="F24" i="11"/>
  <c r="U18" i="3"/>
  <c r="F95" i="3"/>
  <c r="L29" i="3"/>
  <c r="P48" i="3"/>
  <c r="F79" i="3"/>
  <c r="F23" i="3"/>
  <c r="AE51" i="3"/>
  <c r="Z48" i="3"/>
  <c r="U71" i="3"/>
  <c r="K34" i="3"/>
  <c r="Q98" i="3"/>
  <c r="U35" i="3"/>
  <c r="Q7" i="3"/>
  <c r="U31" i="3"/>
  <c r="G79" i="3"/>
  <c r="U87" i="3"/>
  <c r="P42" i="3"/>
  <c r="AF84" i="3"/>
  <c r="K58" i="3"/>
  <c r="AE33" i="3"/>
  <c r="L14" i="3"/>
  <c r="F21" i="11"/>
  <c r="L101" i="3"/>
  <c r="U56" i="3"/>
  <c r="AF37" i="3"/>
  <c r="L9" i="3"/>
  <c r="P72" i="3"/>
  <c r="AA49" i="3"/>
  <c r="L72" i="3"/>
  <c r="AE103" i="3"/>
  <c r="U76" i="3"/>
  <c r="F12" i="3"/>
  <c r="AF64" i="3"/>
  <c r="K20" i="3"/>
  <c r="U59" i="3"/>
  <c r="Q39" i="3"/>
  <c r="P101" i="3"/>
  <c r="AF44" i="3"/>
  <c r="Q14" i="3"/>
  <c r="AF49" i="3"/>
  <c r="U66" i="3"/>
  <c r="G90" i="3"/>
  <c r="AF83" i="3"/>
  <c r="Z14" i="3"/>
  <c r="K14" i="3"/>
  <c r="AF22" i="3"/>
  <c r="AF76" i="3"/>
  <c r="L22" i="3"/>
  <c r="F60" i="3"/>
  <c r="F89" i="3"/>
  <c r="G100" i="3"/>
  <c r="K78" i="3"/>
  <c r="Q30" i="3"/>
  <c r="P85" i="3"/>
  <c r="Z91" i="3"/>
  <c r="AA76" i="3"/>
  <c r="Z12" i="3"/>
  <c r="Q28" i="3"/>
  <c r="G68" i="3"/>
  <c r="U83" i="3"/>
  <c r="F55" i="3"/>
  <c r="V82" i="3"/>
  <c r="AA23" i="3"/>
  <c r="Z105" i="3"/>
  <c r="Q87" i="3"/>
  <c r="G99" i="3"/>
  <c r="AA68" i="3"/>
  <c r="K41" i="3"/>
  <c r="F70" i="3"/>
  <c r="K61" i="3"/>
  <c r="Q40" i="3"/>
  <c r="P62" i="3"/>
  <c r="U79" i="3"/>
  <c r="AE38" i="3"/>
  <c r="L78" i="3"/>
  <c r="U11" i="3"/>
  <c r="V56" i="3"/>
  <c r="F29" i="3"/>
  <c r="U97" i="3"/>
  <c r="F105" i="3"/>
  <c r="P9" i="3"/>
  <c r="V63" i="3"/>
  <c r="F33" i="3"/>
  <c r="AF14" i="3"/>
  <c r="G56" i="3"/>
  <c r="K35" i="3"/>
  <c r="AF38" i="3"/>
  <c r="P6" i="3"/>
  <c r="V57" i="3"/>
  <c r="K94" i="3"/>
  <c r="F66" i="3"/>
  <c r="L80" i="3"/>
  <c r="AA78" i="3"/>
  <c r="AA92" i="3"/>
  <c r="Q41" i="3"/>
  <c r="G84" i="3"/>
  <c r="V79" i="3"/>
  <c r="V11" i="3"/>
  <c r="U8" i="3"/>
  <c r="G48" i="3"/>
  <c r="Z17" i="3"/>
  <c r="P32" i="3"/>
  <c r="AE101" i="3"/>
  <c r="P11" i="3"/>
  <c r="Z33" i="3"/>
  <c r="F37" i="3"/>
  <c r="V13" i="3"/>
  <c r="V45" i="3"/>
  <c r="AA57" i="3"/>
  <c r="Z58" i="3"/>
  <c r="K60" i="3"/>
  <c r="K86" i="3"/>
  <c r="Q27" i="3"/>
  <c r="V60" i="3"/>
  <c r="F42" i="3"/>
  <c r="K19" i="3"/>
  <c r="D23" i="11"/>
  <c r="F30" i="3"/>
  <c r="P52" i="3"/>
  <c r="V78" i="3"/>
  <c r="AA47" i="3"/>
  <c r="V48" i="3"/>
  <c r="V27" i="3"/>
  <c r="U49" i="3"/>
  <c r="L8" i="3"/>
  <c r="G19" i="3"/>
  <c r="F58" i="3"/>
  <c r="F15" i="3"/>
  <c r="AE79" i="3"/>
  <c r="Z83" i="3"/>
  <c r="AA90" i="3"/>
  <c r="Q18" i="3"/>
  <c r="G21" i="3"/>
  <c r="K65" i="3"/>
  <c r="Z32" i="3"/>
  <c r="L58" i="3"/>
  <c r="L89" i="3"/>
  <c r="AF6" i="3"/>
  <c r="K79" i="3"/>
  <c r="L96" i="3"/>
  <c r="P93" i="3"/>
  <c r="P39" i="3"/>
  <c r="G67" i="3"/>
  <c r="AA21" i="3"/>
  <c r="L50" i="3"/>
  <c r="K97" i="3"/>
  <c r="U75" i="3"/>
  <c r="Z89" i="3"/>
  <c r="V97" i="3"/>
  <c r="Q65" i="3"/>
  <c r="G75" i="3"/>
  <c r="G105" i="3"/>
  <c r="C18" i="11"/>
  <c r="P45" i="3"/>
  <c r="G49" i="3"/>
  <c r="L71" i="3"/>
  <c r="AA33" i="3"/>
  <c r="AE104" i="3"/>
  <c r="AF13" i="3"/>
  <c r="P54" i="3"/>
  <c r="L83" i="3"/>
  <c r="L82" i="3"/>
  <c r="P73" i="3"/>
  <c r="AA79" i="3"/>
  <c r="G44" i="3"/>
  <c r="V85" i="3"/>
  <c r="Q48" i="3"/>
  <c r="G88" i="3"/>
  <c r="L85" i="3"/>
  <c r="AF61" i="3"/>
  <c r="U32" i="3"/>
  <c r="AA74" i="3"/>
  <c r="Q105" i="3"/>
  <c r="G77" i="3"/>
  <c r="AF7" i="3"/>
  <c r="Z6" i="3"/>
  <c r="V84" i="3"/>
  <c r="K90" i="3"/>
  <c r="AA26" i="3"/>
  <c r="F11" i="3"/>
  <c r="Q44" i="3"/>
  <c r="V54" i="3"/>
  <c r="F53" i="3"/>
  <c r="AE43" i="3"/>
  <c r="Z79" i="3"/>
  <c r="Q94" i="3"/>
  <c r="AE83" i="3"/>
  <c r="AE68" i="3"/>
  <c r="AB82" i="3"/>
  <c r="AB39" i="3"/>
  <c r="M31" i="3"/>
  <c r="M79" i="3"/>
  <c r="M6" i="3"/>
  <c r="M29" i="3"/>
  <c r="AB80" i="3"/>
  <c r="AB70" i="3"/>
  <c r="AB69" i="3"/>
  <c r="AB51" i="3"/>
  <c r="AB55" i="3"/>
  <c r="AB37" i="3"/>
  <c r="M75" i="3"/>
  <c r="AB41" i="3"/>
  <c r="AB66" i="3"/>
  <c r="M44" i="3"/>
  <c r="M49" i="3"/>
  <c r="M73" i="3"/>
  <c r="AB104" i="3"/>
  <c r="M104" i="3"/>
  <c r="AB23" i="3"/>
  <c r="AB103" i="3"/>
  <c r="AB6" i="3"/>
  <c r="M84" i="3"/>
  <c r="AB77" i="3"/>
  <c r="AB83" i="3"/>
  <c r="M19" i="3"/>
  <c r="AB21" i="3"/>
  <c r="M17" i="3"/>
  <c r="M77" i="3"/>
  <c r="M81" i="3"/>
  <c r="M23" i="3"/>
  <c r="AB74" i="3"/>
  <c r="M105" i="3"/>
  <c r="AB102" i="3"/>
  <c r="AB63" i="3"/>
  <c r="AB98" i="3"/>
  <c r="M86" i="3"/>
  <c r="M55" i="3"/>
  <c r="AB10" i="3"/>
  <c r="AB26" i="3"/>
  <c r="M67" i="3"/>
  <c r="M9" i="3"/>
  <c r="AB87" i="3"/>
  <c r="AB35" i="3"/>
  <c r="M72" i="3"/>
  <c r="AB48" i="3"/>
  <c r="M33" i="3"/>
  <c r="M35" i="3"/>
  <c r="AB14" i="3"/>
  <c r="AB105" i="3"/>
  <c r="M32" i="3"/>
  <c r="AB36" i="3"/>
  <c r="AB28" i="3"/>
  <c r="M100" i="3"/>
  <c r="AB25" i="3"/>
  <c r="AB59" i="3"/>
  <c r="M61" i="3"/>
  <c r="M66" i="3"/>
  <c r="AB67" i="3"/>
  <c r="M71" i="3"/>
  <c r="M59" i="3"/>
  <c r="M101" i="3"/>
  <c r="M39" i="3"/>
  <c r="M74" i="3"/>
  <c r="M38" i="3"/>
  <c r="AB12" i="3"/>
  <c r="M99" i="3"/>
  <c r="AB84" i="3"/>
  <c r="AB11" i="3"/>
  <c r="AB31" i="3"/>
  <c r="M54" i="3"/>
  <c r="AB54" i="3"/>
  <c r="M78" i="3"/>
  <c r="M64" i="3"/>
  <c r="M102" i="3"/>
  <c r="M15" i="3"/>
  <c r="M18" i="3"/>
  <c r="M48" i="3"/>
  <c r="AB95" i="3"/>
  <c r="M13" i="3"/>
  <c r="AB34" i="3"/>
  <c r="AB7" i="3"/>
  <c r="AB46" i="3"/>
  <c r="M21" i="3"/>
  <c r="AB90" i="3"/>
  <c r="M11" i="3"/>
  <c r="AB61" i="3"/>
  <c r="M26" i="3"/>
  <c r="AB65" i="3"/>
  <c r="M89" i="3"/>
  <c r="M70" i="3"/>
  <c r="M90" i="3"/>
  <c r="AB44" i="3"/>
  <c r="M58" i="3"/>
  <c r="M60" i="3"/>
  <c r="M92" i="3"/>
  <c r="AB38" i="3"/>
  <c r="AB8" i="3"/>
  <c r="M95" i="3"/>
  <c r="AB71" i="3"/>
  <c r="AB13" i="3"/>
  <c r="M68" i="3"/>
  <c r="AB101" i="3"/>
  <c r="AB86" i="3"/>
  <c r="M76" i="3"/>
  <c r="M34" i="3"/>
  <c r="AB52" i="3"/>
  <c r="AB32" i="3"/>
  <c r="M5" i="3"/>
  <c r="M46" i="3"/>
  <c r="M27" i="3"/>
  <c r="AB57" i="3"/>
  <c r="AB79" i="3"/>
  <c r="M87" i="3"/>
  <c r="M103" i="3"/>
  <c r="AB68" i="3"/>
  <c r="AB53" i="3"/>
  <c r="AB89" i="3"/>
  <c r="M36" i="3"/>
  <c r="M83" i="3"/>
  <c r="M52" i="3"/>
  <c r="AB49" i="3"/>
  <c r="AB72" i="3"/>
  <c r="AB18" i="3"/>
  <c r="AB20" i="3"/>
  <c r="M10" i="3"/>
  <c r="AB78" i="3"/>
  <c r="M37" i="3"/>
  <c r="AB93" i="3"/>
  <c r="AB16" i="3"/>
  <c r="M85" i="3"/>
  <c r="AB30" i="3"/>
  <c r="AB100" i="3"/>
  <c r="M50" i="3"/>
  <c r="AB24" i="3"/>
  <c r="M96" i="3"/>
  <c r="AB94" i="3"/>
  <c r="AB33" i="3"/>
  <c r="M8" i="3"/>
  <c r="M20" i="3"/>
  <c r="M57" i="3"/>
  <c r="M7" i="3"/>
  <c r="AB47" i="3"/>
  <c r="AB19" i="3"/>
  <c r="AB42" i="3"/>
  <c r="M40" i="3"/>
  <c r="M12" i="3"/>
  <c r="M16" i="3"/>
  <c r="M91" i="3"/>
  <c r="AB85" i="3"/>
  <c r="AB15" i="3"/>
  <c r="M88" i="3"/>
  <c r="M62" i="3"/>
  <c r="AB99" i="3"/>
  <c r="AB64" i="3"/>
  <c r="AB40" i="3"/>
  <c r="AB81" i="3"/>
  <c r="M42" i="3"/>
  <c r="M98" i="3"/>
  <c r="AB22" i="3"/>
  <c r="AB97" i="3"/>
  <c r="M80" i="3"/>
  <c r="AB43" i="3"/>
  <c r="AB58" i="3"/>
  <c r="M43" i="3"/>
  <c r="M28" i="3"/>
  <c r="M25" i="3"/>
  <c r="AB17" i="3"/>
  <c r="AB45" i="3"/>
  <c r="AB76" i="3"/>
  <c r="M24" i="3"/>
  <c r="M41" i="3"/>
  <c r="M65" i="3"/>
  <c r="M69" i="3"/>
  <c r="M93" i="3"/>
  <c r="M53" i="3"/>
  <c r="M56" i="3"/>
  <c r="AB56" i="3"/>
  <c r="AB9" i="3"/>
  <c r="M47" i="3"/>
  <c r="M94" i="3"/>
  <c r="AB60" i="3"/>
  <c r="M22" i="3"/>
  <c r="M51" i="3"/>
  <c r="M97" i="3"/>
  <c r="M63" i="3"/>
  <c r="M45" i="3"/>
  <c r="AB5" i="3"/>
  <c r="M14" i="3"/>
  <c r="AB75" i="3"/>
  <c r="AB92" i="3"/>
  <c r="AB96" i="3"/>
  <c r="AB73" i="3"/>
  <c r="AB27" i="3"/>
  <c r="M82" i="3"/>
  <c r="M30" i="3"/>
  <c r="AB29" i="3"/>
  <c r="AB88" i="3"/>
  <c r="AB50" i="3"/>
  <c r="AB91" i="3"/>
  <c r="AB62" i="3"/>
  <c r="O7" i="10" l="1"/>
  <c r="L7" i="10"/>
  <c r="D7" i="10"/>
  <c r="J7" i="10"/>
  <c r="S7" i="10"/>
  <c r="M7" i="10"/>
  <c r="I7" i="10"/>
  <c r="F7" i="10"/>
  <c r="Q7" i="10"/>
  <c r="V7" i="10"/>
  <c r="N7" i="10"/>
  <c r="K7" i="10"/>
  <c r="B8" i="10"/>
  <c r="O8" i="10" s="1"/>
  <c r="A4" i="7"/>
  <c r="I4" i="7" s="1"/>
  <c r="G7" i="10"/>
  <c r="R7" i="10"/>
  <c r="A9" i="10"/>
  <c r="A7" i="3"/>
  <c r="C46" i="12"/>
  <c r="C28" i="11" s="1"/>
  <c r="L3" i="3"/>
  <c r="E46" i="12"/>
  <c r="E28" i="11" s="1"/>
  <c r="E27" i="11"/>
  <c r="V3" i="3"/>
  <c r="F26" i="11"/>
  <c r="F46" i="12"/>
  <c r="F28" i="11" s="1"/>
  <c r="D47" i="11"/>
  <c r="D35" i="11"/>
  <c r="E35" i="11"/>
  <c r="G2" i="3"/>
  <c r="AA3" i="3"/>
  <c r="B26" i="11"/>
  <c r="D46" i="11"/>
  <c r="E37" i="11"/>
  <c r="F37" i="11"/>
  <c r="AA2" i="3"/>
  <c r="J6" i="10"/>
  <c r="T6" i="10"/>
  <c r="H6" i="10"/>
  <c r="C7" i="10"/>
  <c r="H7" i="10"/>
  <c r="T7" i="10"/>
  <c r="B6" i="3"/>
  <c r="E7" i="10"/>
  <c r="U7" i="10"/>
  <c r="D46" i="12"/>
  <c r="D28" i="11" s="1"/>
  <c r="S6" i="10"/>
  <c r="H8" i="10" l="1"/>
  <c r="F8" i="10"/>
  <c r="Q8" i="10"/>
  <c r="J8" i="10"/>
  <c r="U8" i="10"/>
  <c r="S8" i="10"/>
  <c r="B7" i="3"/>
  <c r="V8" i="10"/>
  <c r="E8" i="10"/>
  <c r="D8" i="10"/>
  <c r="R8" i="10"/>
  <c r="K8" i="10"/>
  <c r="C8" i="10"/>
  <c r="A5" i="7"/>
  <c r="I5" i="7" s="1"/>
  <c r="B9" i="10"/>
  <c r="K9" i="10" s="1"/>
  <c r="M8" i="10"/>
  <c r="L8" i="10"/>
  <c r="G8" i="10"/>
  <c r="T8" i="10"/>
  <c r="N8" i="10"/>
  <c r="P8" i="10"/>
  <c r="I8" i="10"/>
  <c r="A10" i="10"/>
  <c r="A8" i="3"/>
  <c r="W6" i="10"/>
  <c r="AC5" i="3" s="1"/>
  <c r="AD5" i="3" s="1"/>
  <c r="D5" i="7"/>
  <c r="K35" i="7"/>
  <c r="K3" i="7"/>
  <c r="D6" i="7"/>
  <c r="J32" i="7"/>
  <c r="D15" i="7"/>
  <c r="E37" i="7"/>
  <c r="E39" i="7"/>
  <c r="F47" i="7"/>
  <c r="K49" i="7"/>
  <c r="D55" i="7"/>
  <c r="K22" i="7"/>
  <c r="B4" i="7"/>
  <c r="L12" i="7"/>
  <c r="K41" i="7"/>
  <c r="L55" i="7"/>
  <c r="J30" i="7"/>
  <c r="C29" i="7"/>
  <c r="E49" i="7"/>
  <c r="B3" i="7"/>
  <c r="D31" i="7"/>
  <c r="D58" i="7"/>
  <c r="C34" i="7"/>
  <c r="M49" i="7"/>
  <c r="M10" i="7"/>
  <c r="D63" i="7"/>
  <c r="J51" i="7"/>
  <c r="L16" i="7"/>
  <c r="C14" i="7"/>
  <c r="B12" i="7"/>
  <c r="K44" i="7"/>
  <c r="D48" i="7"/>
  <c r="F13" i="7"/>
  <c r="N53" i="7"/>
  <c r="E6" i="7"/>
  <c r="F61" i="7"/>
  <c r="J10" i="7"/>
  <c r="J31" i="7"/>
  <c r="E42" i="7"/>
  <c r="E62" i="7"/>
  <c r="B49" i="7"/>
  <c r="E14" i="7"/>
  <c r="D11" i="7"/>
  <c r="B51" i="7"/>
  <c r="J23" i="7"/>
  <c r="L36" i="7"/>
  <c r="E53" i="7"/>
  <c r="E36" i="7"/>
  <c r="N27" i="7"/>
  <c r="C37" i="7"/>
  <c r="L63" i="7"/>
  <c r="K50" i="7"/>
  <c r="O49" i="7"/>
  <c r="B17" i="7"/>
  <c r="B33" i="7"/>
  <c r="L23" i="7"/>
  <c r="K13" i="7"/>
  <c r="C44" i="7"/>
  <c r="D42" i="7"/>
  <c r="B10" i="7"/>
  <c r="E16" i="7"/>
  <c r="G42" i="7"/>
  <c r="C21" i="7"/>
  <c r="M33" i="7"/>
  <c r="B46" i="7"/>
  <c r="O17" i="7"/>
  <c r="J24" i="7"/>
  <c r="C36" i="7"/>
  <c r="C57" i="7"/>
  <c r="C26" i="7"/>
  <c r="K57" i="7"/>
  <c r="E17" i="7"/>
  <c r="E30" i="7"/>
  <c r="D27" i="7"/>
  <c r="J48" i="7"/>
  <c r="C60" i="7"/>
  <c r="E34" i="7"/>
  <c r="B26" i="7"/>
  <c r="N10" i="7"/>
  <c r="C16" i="7"/>
  <c r="C52" i="7"/>
  <c r="K19" i="7"/>
  <c r="C13" i="7"/>
  <c r="C17" i="7"/>
  <c r="B31" i="7"/>
  <c r="B53" i="7"/>
  <c r="K23" i="7"/>
  <c r="L20" i="7"/>
  <c r="L43" i="7"/>
  <c r="J37" i="7"/>
  <c r="C18" i="7"/>
  <c r="K27" i="7"/>
  <c r="K48" i="7"/>
  <c r="L47" i="7"/>
  <c r="L17" i="7"/>
  <c r="C58" i="7"/>
  <c r="K63" i="7"/>
  <c r="E33" i="7"/>
  <c r="C61" i="7"/>
  <c r="K29" i="7"/>
  <c r="K55" i="7"/>
  <c r="J53" i="7"/>
  <c r="E63" i="7"/>
  <c r="J4" i="7"/>
  <c r="K43" i="7"/>
  <c r="B62" i="7"/>
  <c r="L41" i="7"/>
  <c r="G52" i="7"/>
  <c r="B20" i="7"/>
  <c r="J46" i="7"/>
  <c r="J62" i="7"/>
  <c r="B8" i="7"/>
  <c r="E50" i="7"/>
  <c r="K51" i="7"/>
  <c r="K40" i="7"/>
  <c r="C56" i="7"/>
  <c r="K8" i="7"/>
  <c r="J28" i="7"/>
  <c r="C50" i="7"/>
  <c r="B28" i="7"/>
  <c r="M13" i="7"/>
  <c r="F33" i="7"/>
  <c r="G15" i="7"/>
  <c r="J11" i="7"/>
  <c r="E22" i="7"/>
  <c r="D21" i="7"/>
  <c r="L14" i="7"/>
  <c r="J40" i="7"/>
  <c r="L28" i="7"/>
  <c r="B56" i="7"/>
  <c r="J18" i="7"/>
  <c r="B60" i="7"/>
  <c r="L30" i="7"/>
  <c r="G21" i="7"/>
  <c r="B7" i="7"/>
  <c r="J59" i="7"/>
  <c r="E9" i="7"/>
  <c r="D12" i="7"/>
  <c r="K21" i="7"/>
  <c r="M5" i="7"/>
  <c r="C8" i="7"/>
  <c r="L7" i="7"/>
  <c r="D54" i="7"/>
  <c r="K7" i="7"/>
  <c r="K28" i="7"/>
  <c r="M61" i="7"/>
  <c r="M50" i="7"/>
  <c r="B41" i="7"/>
  <c r="L56" i="7"/>
  <c r="N5" i="7"/>
  <c r="K36" i="7"/>
  <c r="E24" i="7"/>
  <c r="G58" i="7"/>
  <c r="M12" i="7"/>
  <c r="C51" i="7"/>
  <c r="E11" i="7"/>
  <c r="N55" i="7"/>
  <c r="F23" i="7"/>
  <c r="N33" i="7"/>
  <c r="G40" i="7"/>
  <c r="D24" i="7"/>
  <c r="M46" i="7"/>
  <c r="E61" i="7"/>
  <c r="C7" i="7"/>
  <c r="M28" i="7"/>
  <c r="E32" i="7"/>
  <c r="F52" i="7"/>
  <c r="B57" i="7"/>
  <c r="B14" i="7"/>
  <c r="E20" i="7"/>
  <c r="G54" i="7"/>
  <c r="C4" i="7"/>
  <c r="C25" i="7"/>
  <c r="M37" i="7"/>
  <c r="J45" i="7"/>
  <c r="M18" i="7"/>
  <c r="M44" i="7"/>
  <c r="E52" i="7"/>
  <c r="G49" i="7"/>
  <c r="O11" i="7"/>
  <c r="B40" i="7"/>
  <c r="C12" i="7"/>
  <c r="D26" i="7"/>
  <c r="D17" i="7"/>
  <c r="J22" i="7"/>
  <c r="E57" i="7"/>
  <c r="B45" i="7"/>
  <c r="D33" i="7"/>
  <c r="L57" i="7"/>
  <c r="J38" i="7"/>
  <c r="D14" i="7"/>
  <c r="M36" i="7"/>
  <c r="O32" i="7"/>
  <c r="B47" i="7"/>
  <c r="B24" i="7"/>
  <c r="J3" i="7"/>
  <c r="K9" i="7"/>
  <c r="D10" i="7"/>
  <c r="L27" i="7"/>
  <c r="N44" i="7"/>
  <c r="B48" i="7"/>
  <c r="J25" i="7"/>
  <c r="K15" i="7"/>
  <c r="E45" i="7"/>
  <c r="L45" i="7"/>
  <c r="F16" i="7"/>
  <c r="M42" i="7"/>
  <c r="G11" i="7"/>
  <c r="O30" i="7"/>
  <c r="N31" i="7"/>
  <c r="L50" i="7"/>
  <c r="G50" i="7"/>
  <c r="O22" i="7"/>
  <c r="M56" i="7"/>
  <c r="D36" i="7"/>
  <c r="E59" i="7"/>
  <c r="N49" i="7"/>
  <c r="L37" i="7"/>
  <c r="N29" i="7"/>
  <c r="L13" i="7"/>
  <c r="N59" i="7"/>
  <c r="C54" i="7"/>
  <c r="K59" i="7"/>
  <c r="C3" i="7"/>
  <c r="L61" i="7"/>
  <c r="G33" i="7"/>
  <c r="D18" i="7"/>
  <c r="E13" i="7"/>
  <c r="D60" i="7"/>
  <c r="O53" i="7"/>
  <c r="J17" i="7"/>
  <c r="B43" i="7"/>
  <c r="G29" i="7"/>
  <c r="L48" i="7"/>
  <c r="M57" i="7"/>
  <c r="B37" i="7"/>
  <c r="K39" i="7"/>
  <c r="L33" i="7"/>
  <c r="G36" i="7"/>
  <c r="D53" i="7"/>
  <c r="J58" i="7"/>
  <c r="E27" i="7"/>
  <c r="K24" i="7"/>
  <c r="K12" i="7"/>
  <c r="M29" i="7"/>
  <c r="M26" i="7"/>
  <c r="B25" i="7"/>
  <c r="L40" i="7"/>
  <c r="E3" i="7"/>
  <c r="F42" i="7"/>
  <c r="D50" i="7"/>
  <c r="D22" i="7"/>
  <c r="J19" i="7"/>
  <c r="K25" i="7"/>
  <c r="B21" i="7"/>
  <c r="J34" i="7"/>
  <c r="L4" i="7"/>
  <c r="M16" i="7"/>
  <c r="L54" i="7"/>
  <c r="B23" i="7"/>
  <c r="D32" i="7"/>
  <c r="G22" i="7"/>
  <c r="C6" i="7"/>
  <c r="M21" i="7"/>
  <c r="M24" i="7"/>
  <c r="E55" i="7"/>
  <c r="G5" i="7"/>
  <c r="F49" i="7"/>
  <c r="G57" i="7"/>
  <c r="N3" i="7"/>
  <c r="B34" i="7"/>
  <c r="L42" i="7"/>
  <c r="O60" i="7"/>
  <c r="G27" i="7"/>
  <c r="N62" i="7"/>
  <c r="C31" i="7"/>
  <c r="O16" i="7"/>
  <c r="K17" i="7"/>
  <c r="D19" i="7"/>
  <c r="D46" i="7"/>
  <c r="E41" i="7"/>
  <c r="E47" i="7"/>
  <c r="F63" i="7"/>
  <c r="K53" i="7"/>
  <c r="D59" i="7"/>
  <c r="L62" i="7"/>
  <c r="N11" i="7"/>
  <c r="C11" i="7"/>
  <c r="G63" i="7"/>
  <c r="E12" i="7"/>
  <c r="L32" i="7"/>
  <c r="J12" i="7"/>
  <c r="C62" i="7"/>
  <c r="J7" i="7"/>
  <c r="M45" i="7"/>
  <c r="C55" i="7"/>
  <c r="J36" i="7"/>
  <c r="D35" i="7"/>
  <c r="E54" i="7"/>
  <c r="L58" i="7"/>
  <c r="G51" i="7"/>
  <c r="M9" i="7"/>
  <c r="B35" i="7"/>
  <c r="D51" i="7"/>
  <c r="N12" i="7"/>
  <c r="B32" i="7"/>
  <c r="C35" i="7"/>
  <c r="B61" i="7"/>
  <c r="D23" i="7"/>
  <c r="D38" i="7"/>
  <c r="C40" i="7"/>
  <c r="C28" i="7"/>
  <c r="J55" i="7"/>
  <c r="D49" i="7"/>
  <c r="M19" i="7"/>
  <c r="O63" i="7"/>
  <c r="J54" i="7"/>
  <c r="M52" i="7"/>
  <c r="B63" i="7"/>
  <c r="C9" i="7"/>
  <c r="B18" i="7"/>
  <c r="L22" i="7"/>
  <c r="M58" i="7"/>
  <c r="M15" i="7"/>
  <c r="O28" i="7"/>
  <c r="O59" i="7"/>
  <c r="N48" i="7"/>
  <c r="O50" i="7"/>
  <c r="E15" i="7"/>
  <c r="O56" i="7"/>
  <c r="J29" i="7"/>
  <c r="N21" i="7"/>
  <c r="L6" i="7"/>
  <c r="F28" i="7"/>
  <c r="G16" i="7"/>
  <c r="K46" i="7"/>
  <c r="O13" i="7"/>
  <c r="F53" i="7"/>
  <c r="J6" i="7"/>
  <c r="J27" i="7"/>
  <c r="E38" i="7"/>
  <c r="D37" i="7"/>
  <c r="L38" i="7"/>
  <c r="N24" i="7"/>
  <c r="B29" i="7"/>
  <c r="J42" i="7"/>
  <c r="J63" i="7"/>
  <c r="L46" i="7"/>
  <c r="F60" i="7"/>
  <c r="G32" i="7"/>
  <c r="O3" i="7"/>
  <c r="L53" i="7"/>
  <c r="K61" i="7"/>
  <c r="L59" i="7"/>
  <c r="K42" i="7"/>
  <c r="G10" i="7"/>
  <c r="B16" i="7"/>
  <c r="M17" i="7"/>
  <c r="N56" i="7"/>
  <c r="N26" i="7"/>
  <c r="M8" i="7"/>
  <c r="E4" i="7"/>
  <c r="N43" i="7"/>
  <c r="C27" i="7"/>
  <c r="F29" i="7"/>
  <c r="N32" i="7"/>
  <c r="O51" i="7"/>
  <c r="O8" i="7"/>
  <c r="F18" i="7"/>
  <c r="K10" i="7"/>
  <c r="L5" i="7"/>
  <c r="G18" i="7"/>
  <c r="O24" i="7"/>
  <c r="F34" i="7"/>
  <c r="C39" i="7"/>
  <c r="E7" i="7"/>
  <c r="O48" i="7"/>
  <c r="J33" i="7"/>
  <c r="N23" i="7"/>
  <c r="G48" i="7"/>
  <c r="N15" i="7"/>
  <c r="O34" i="7"/>
  <c r="D8" i="7"/>
  <c r="F40" i="7"/>
  <c r="K30" i="7"/>
  <c r="G4" i="7"/>
  <c r="L49" i="7"/>
  <c r="N38" i="7"/>
  <c r="N46" i="7"/>
  <c r="E48" i="7"/>
  <c r="G37" i="7"/>
  <c r="D13" i="7"/>
  <c r="M35" i="7"/>
  <c r="F39" i="7"/>
  <c r="O26" i="7"/>
  <c r="O4" i="7"/>
  <c r="F14" i="7"/>
  <c r="F19" i="7"/>
  <c r="B42" i="7"/>
  <c r="K18" i="7"/>
  <c r="E56" i="7"/>
  <c r="O5" i="7"/>
  <c r="J20" i="7"/>
  <c r="C32" i="7"/>
  <c r="C53" i="7"/>
  <c r="L8" i="7"/>
  <c r="M4" i="7"/>
  <c r="M3" i="7"/>
  <c r="M34" i="7"/>
  <c r="O15" i="7"/>
  <c r="J56" i="7"/>
  <c r="B11" i="7"/>
  <c r="B36" i="7"/>
  <c r="L44" i="7"/>
  <c r="C23" i="7"/>
  <c r="F21" i="7"/>
  <c r="D45" i="7"/>
  <c r="K14" i="7"/>
  <c r="M59" i="7"/>
  <c r="N40" i="7"/>
  <c r="N58" i="7"/>
  <c r="F59" i="7"/>
  <c r="F6" i="7"/>
  <c r="O42" i="7"/>
  <c r="G14" i="7"/>
  <c r="O20" i="7"/>
  <c r="F30" i="7"/>
  <c r="K62" i="7"/>
  <c r="B15" i="7"/>
  <c r="C24" i="7"/>
  <c r="J35" i="7"/>
  <c r="C33" i="7"/>
  <c r="E18" i="7"/>
  <c r="E21" i="7"/>
  <c r="B58" i="7"/>
  <c r="L10" i="7"/>
  <c r="E19" i="7"/>
  <c r="O37" i="7"/>
  <c r="B9" i="7"/>
  <c r="K33" i="7"/>
  <c r="C48" i="7"/>
  <c r="J43" i="7"/>
  <c r="D62" i="7"/>
  <c r="B30" i="7"/>
  <c r="E40" i="7"/>
  <c r="J8" i="7"/>
  <c r="C20" i="7"/>
  <c r="C41" i="7"/>
  <c r="M53" i="7"/>
  <c r="J61" i="7"/>
  <c r="M38" i="7"/>
  <c r="O43" i="7"/>
  <c r="G41" i="7"/>
  <c r="F56" i="7"/>
  <c r="G30" i="7"/>
  <c r="O36" i="7"/>
  <c r="F46" i="7"/>
  <c r="M62" i="7"/>
  <c r="M60" i="7"/>
  <c r="D44" i="7"/>
  <c r="N8" i="7"/>
  <c r="K26" i="7"/>
  <c r="B13" i="7"/>
  <c r="J26" i="7"/>
  <c r="J47" i="7"/>
  <c r="E58" i="7"/>
  <c r="K56" i="7"/>
  <c r="C46" i="7"/>
  <c r="B5" i="7"/>
  <c r="K45" i="7"/>
  <c r="J39" i="7"/>
  <c r="L11" i="7"/>
  <c r="J52" i="7"/>
  <c r="J9" i="7"/>
  <c r="M47" i="7"/>
  <c r="F44" i="7"/>
  <c r="K20" i="7"/>
  <c r="L39" i="7"/>
  <c r="M41" i="7"/>
  <c r="C10" i="7"/>
  <c r="J16" i="7"/>
  <c r="B55" i="7"/>
  <c r="C49" i="7"/>
  <c r="E5" i="7"/>
  <c r="C15" i="7"/>
  <c r="G53" i="7"/>
  <c r="D3" i="7"/>
  <c r="D30" i="7"/>
  <c r="E25" i="7"/>
  <c r="C59" i="7"/>
  <c r="E23" i="7"/>
  <c r="K37" i="7"/>
  <c r="D39" i="7"/>
  <c r="L19" i="7"/>
  <c r="D25" i="7"/>
  <c r="M31" i="7"/>
  <c r="L9" i="7"/>
  <c r="G6" i="7"/>
  <c r="O47" i="7"/>
  <c r="N6" i="7"/>
  <c r="F38" i="7"/>
  <c r="F4" i="7"/>
  <c r="N14" i="7"/>
  <c r="G19" i="7"/>
  <c r="G12" i="7"/>
  <c r="L35" i="7"/>
  <c r="D41" i="7"/>
  <c r="K6" i="7"/>
  <c r="N28" i="7"/>
  <c r="N42" i="7"/>
  <c r="B22" i="7"/>
  <c r="L29" i="7"/>
  <c r="F10" i="7"/>
  <c r="N22" i="7"/>
  <c r="C43" i="7"/>
  <c r="O25" i="7"/>
  <c r="F31" i="7"/>
  <c r="N41" i="7"/>
  <c r="M23" i="7"/>
  <c r="N20" i="7"/>
  <c r="M32" i="7"/>
  <c r="J5" i="7"/>
  <c r="D4" i="7"/>
  <c r="M43" i="7"/>
  <c r="F32" i="7"/>
  <c r="F26" i="7"/>
  <c r="B39" i="7"/>
  <c r="K16" i="7"/>
  <c r="L15" i="7"/>
  <c r="J41" i="7"/>
  <c r="D52" i="7"/>
  <c r="F17" i="7"/>
  <c r="N7" i="7"/>
  <c r="C22" i="7"/>
  <c r="K31" i="7"/>
  <c r="K52" i="7"/>
  <c r="E10" i="7"/>
  <c r="L51" i="7"/>
  <c r="D57" i="7"/>
  <c r="K54" i="7"/>
  <c r="N60" i="7"/>
  <c r="B38" i="7"/>
  <c r="D20" i="7"/>
  <c r="N54" i="7"/>
  <c r="E43" i="7"/>
  <c r="O41" i="7"/>
  <c r="F51" i="7"/>
  <c r="N57" i="7"/>
  <c r="F9" i="7"/>
  <c r="J44" i="7"/>
  <c r="C45" i="7"/>
  <c r="M25" i="7"/>
  <c r="C30" i="7"/>
  <c r="J50" i="7"/>
  <c r="K60" i="7"/>
  <c r="M6" i="7"/>
  <c r="C5" i="7"/>
  <c r="L24" i="7"/>
  <c r="C19" i="7"/>
  <c r="K5" i="7"/>
  <c r="D7" i="7"/>
  <c r="D34" i="7"/>
  <c r="E29" i="7"/>
  <c r="J49" i="7"/>
  <c r="O12" i="7"/>
  <c r="G24" i="7"/>
  <c r="G59" i="7"/>
  <c r="N19" i="7"/>
  <c r="G28" i="7"/>
  <c r="O38" i="7"/>
  <c r="F20" i="7"/>
  <c r="N30" i="7"/>
  <c r="G35" i="7"/>
  <c r="E28" i="7"/>
  <c r="F25" i="7"/>
  <c r="N35" i="7"/>
  <c r="G44" i="7"/>
  <c r="O54" i="7"/>
  <c r="B50" i="7"/>
  <c r="O21" i="7"/>
  <c r="D29" i="7"/>
  <c r="L26" i="7"/>
  <c r="G17" i="7"/>
  <c r="G47" i="7"/>
  <c r="F36" i="7"/>
  <c r="G55" i="7"/>
  <c r="F5" i="7"/>
  <c r="N37" i="7"/>
  <c r="O27" i="7"/>
  <c r="G43" i="7"/>
  <c r="N16" i="7"/>
  <c r="G25" i="7"/>
  <c r="O35" i="7"/>
  <c r="F43" i="7"/>
  <c r="C63" i="7"/>
  <c r="L18" i="7"/>
  <c r="M14" i="7"/>
  <c r="F24" i="7"/>
  <c r="N34" i="7"/>
  <c r="G39" i="7"/>
  <c r="L21" i="7"/>
  <c r="G34" i="7"/>
  <c r="O40" i="7"/>
  <c r="F50" i="7"/>
  <c r="O6" i="7"/>
  <c r="M20" i="7"/>
  <c r="M27" i="7"/>
  <c r="M54" i="7"/>
  <c r="F12" i="7"/>
  <c r="B27" i="7"/>
  <c r="B52" i="7"/>
  <c r="K4" i="7"/>
  <c r="L60" i="7"/>
  <c r="L3" i="7"/>
  <c r="M11" i="7"/>
  <c r="F45" i="7"/>
  <c r="F11" i="7"/>
  <c r="D61" i="7"/>
  <c r="K34" i="7"/>
  <c r="G20" i="7"/>
  <c r="F22" i="7"/>
  <c r="O58" i="7"/>
  <c r="G62" i="7"/>
  <c r="L34" i="7"/>
  <c r="M30" i="7"/>
  <c r="O29" i="7"/>
  <c r="F35" i="7"/>
  <c r="N45" i="7"/>
  <c r="O46" i="7"/>
  <c r="N47" i="7"/>
  <c r="G56" i="7"/>
  <c r="N9" i="7"/>
  <c r="D40" i="7"/>
  <c r="E31" i="7"/>
  <c r="O45" i="7"/>
  <c r="F55" i="7"/>
  <c r="O7" i="7"/>
  <c r="N61" i="7"/>
  <c r="M40" i="7"/>
  <c r="J13" i="7"/>
  <c r="D16" i="7"/>
  <c r="M51" i="7"/>
  <c r="F48" i="7"/>
  <c r="F58" i="7"/>
  <c r="B6" i="7"/>
  <c r="E8" i="7"/>
  <c r="E35" i="7"/>
  <c r="G38" i="7"/>
  <c r="F27" i="7"/>
  <c r="O44" i="7"/>
  <c r="F54" i="7"/>
  <c r="O10" i="7"/>
  <c r="O62" i="7"/>
  <c r="G46" i="7"/>
  <c r="O52" i="7"/>
  <c r="G8" i="7"/>
  <c r="F62" i="7"/>
  <c r="O18" i="7"/>
  <c r="E44" i="7"/>
  <c r="F41" i="7"/>
  <c r="N51" i="7"/>
  <c r="F3" i="7"/>
  <c r="G60" i="7"/>
  <c r="N13" i="7"/>
  <c r="M39" i="7"/>
  <c r="N36" i="7"/>
  <c r="O39" i="7"/>
  <c r="J60" i="7"/>
  <c r="D47" i="7"/>
  <c r="J14" i="7"/>
  <c r="E46" i="7"/>
  <c r="B19" i="7"/>
  <c r="B44" i="7"/>
  <c r="L52" i="7"/>
  <c r="M48" i="7"/>
  <c r="J21" i="7"/>
  <c r="D28" i="7"/>
  <c r="M63" i="7"/>
  <c r="B59" i="7"/>
  <c r="K11" i="7"/>
  <c r="K32" i="7"/>
  <c r="L31" i="7"/>
  <c r="J57" i="7"/>
  <c r="F37" i="7"/>
  <c r="N39" i="7"/>
  <c r="G31" i="7"/>
  <c r="C42" i="7"/>
  <c r="K47" i="7"/>
  <c r="J15" i="7"/>
  <c r="E26" i="7"/>
  <c r="G26" i="7"/>
  <c r="O31" i="7"/>
  <c r="B54" i="7"/>
  <c r="O33" i="7"/>
  <c r="K38" i="7"/>
  <c r="G3" i="7"/>
  <c r="E60" i="7"/>
  <c r="F57" i="7"/>
  <c r="N50" i="7"/>
  <c r="G45" i="7"/>
  <c r="O55" i="7"/>
  <c r="G7" i="7"/>
  <c r="O57" i="7"/>
  <c r="G9" i="7"/>
  <c r="O19" i="7"/>
  <c r="D43" i="7"/>
  <c r="C47" i="7"/>
  <c r="M55" i="7"/>
  <c r="N52" i="7"/>
  <c r="F8" i="7"/>
  <c r="G61" i="7"/>
  <c r="N18" i="7"/>
  <c r="G23" i="7"/>
  <c r="D9" i="7"/>
  <c r="L25" i="7"/>
  <c r="O14" i="7"/>
  <c r="K58" i="7"/>
  <c r="M22" i="7"/>
  <c r="F7" i="7"/>
  <c r="N17" i="7"/>
  <c r="C38" i="7"/>
  <c r="O9" i="7"/>
  <c r="N63" i="7"/>
  <c r="F15" i="7"/>
  <c r="N25" i="7"/>
  <c r="D56" i="7"/>
  <c r="M7" i="7"/>
  <c r="E51" i="7"/>
  <c r="N4" i="7"/>
  <c r="O61" i="7"/>
  <c r="G13" i="7"/>
  <c r="O23" i="7"/>
  <c r="W7" i="10"/>
  <c r="X7" i="10" s="1"/>
  <c r="J9" i="10"/>
  <c r="C55" i="3"/>
  <c r="W52" i="3"/>
  <c r="R38" i="3"/>
  <c r="C19" i="3"/>
  <c r="C98" i="3"/>
  <c r="C47" i="3"/>
  <c r="C61" i="3"/>
  <c r="W103" i="3"/>
  <c r="C42" i="3"/>
  <c r="R105" i="3"/>
  <c r="H50" i="3"/>
  <c r="H18" i="3"/>
  <c r="W101" i="3"/>
  <c r="C100" i="3"/>
  <c r="C63" i="3"/>
  <c r="H26" i="3"/>
  <c r="C64" i="3"/>
  <c r="W73" i="3"/>
  <c r="C67" i="3"/>
  <c r="W29" i="3"/>
  <c r="W5" i="3"/>
  <c r="C89" i="3"/>
  <c r="W26" i="3"/>
  <c r="H28" i="3"/>
  <c r="R26" i="3"/>
  <c r="R7" i="3"/>
  <c r="C23" i="3"/>
  <c r="C56" i="3"/>
  <c r="H104" i="3"/>
  <c r="H55" i="3"/>
  <c r="C103" i="3"/>
  <c r="W32" i="3"/>
  <c r="W74" i="3"/>
  <c r="C96" i="3"/>
  <c r="R81" i="3"/>
  <c r="W90" i="3"/>
  <c r="W14" i="3"/>
  <c r="C50" i="3"/>
  <c r="R65" i="3"/>
  <c r="R87" i="3"/>
  <c r="C49" i="3"/>
  <c r="W89" i="3"/>
  <c r="C30" i="3"/>
  <c r="H89" i="3"/>
  <c r="R21" i="3"/>
  <c r="C71" i="3"/>
  <c r="W42" i="3"/>
  <c r="C72" i="3"/>
  <c r="R68" i="3"/>
  <c r="C14" i="3"/>
  <c r="C51" i="3"/>
  <c r="W99" i="3"/>
  <c r="R97" i="3"/>
  <c r="W17" i="3"/>
  <c r="H66" i="3"/>
  <c r="C28" i="3"/>
  <c r="R72" i="3"/>
  <c r="H42" i="3"/>
  <c r="H74" i="3"/>
  <c r="R73" i="3"/>
  <c r="C8" i="3"/>
  <c r="W61" i="3"/>
  <c r="R58" i="3"/>
  <c r="C48" i="3"/>
  <c r="H37" i="3"/>
  <c r="C80" i="3"/>
  <c r="R94" i="3"/>
  <c r="W95" i="3"/>
  <c r="H8" i="3"/>
  <c r="R90" i="3"/>
  <c r="H92" i="3"/>
  <c r="H39" i="3"/>
  <c r="C41" i="3"/>
  <c r="W64" i="3"/>
  <c r="R40" i="3"/>
  <c r="R6" i="3"/>
  <c r="C70" i="3"/>
  <c r="H17" i="3"/>
  <c r="W31" i="3"/>
  <c r="C99" i="3"/>
  <c r="H51" i="3"/>
  <c r="C82" i="3"/>
  <c r="C32" i="3"/>
  <c r="R29" i="3"/>
  <c r="W62" i="3"/>
  <c r="H75" i="3"/>
  <c r="R79" i="3"/>
  <c r="H90" i="3"/>
  <c r="C24" i="3"/>
  <c r="C101" i="3"/>
  <c r="W23" i="3"/>
  <c r="C78" i="3"/>
  <c r="R51" i="3"/>
  <c r="H69" i="3"/>
  <c r="H97" i="3"/>
  <c r="C69" i="3"/>
  <c r="W19" i="3"/>
  <c r="C94" i="3"/>
  <c r="W58" i="3"/>
  <c r="C40" i="3"/>
  <c r="C20" i="3"/>
  <c r="C105" i="3"/>
  <c r="R47" i="3"/>
  <c r="H60" i="3"/>
  <c r="C91" i="3"/>
  <c r="W78" i="3"/>
  <c r="H33" i="3"/>
  <c r="C52" i="3"/>
  <c r="W20" i="3"/>
  <c r="R12" i="3"/>
  <c r="W59" i="3"/>
  <c r="C86" i="3"/>
  <c r="C34" i="3"/>
  <c r="H70" i="3"/>
  <c r="C17" i="3"/>
  <c r="C18" i="3"/>
  <c r="C81" i="3"/>
  <c r="R89" i="3"/>
  <c r="R91" i="3"/>
  <c r="R11" i="3"/>
  <c r="R41" i="3"/>
  <c r="H41" i="3"/>
  <c r="R44" i="3"/>
  <c r="W11" i="3"/>
  <c r="R48" i="3"/>
  <c r="W76" i="3"/>
  <c r="R95" i="3"/>
  <c r="R78" i="3"/>
  <c r="H95" i="3"/>
  <c r="H59" i="3"/>
  <c r="H46" i="3"/>
  <c r="W46" i="3"/>
  <c r="W24" i="3"/>
  <c r="H30" i="3"/>
  <c r="W80" i="3"/>
  <c r="W68" i="3"/>
  <c r="R30" i="3"/>
  <c r="C58" i="3"/>
  <c r="H83" i="3"/>
  <c r="R55" i="3"/>
  <c r="R57" i="3"/>
  <c r="C79" i="3"/>
  <c r="H44" i="3"/>
  <c r="W97" i="3"/>
  <c r="C16" i="3"/>
  <c r="H62" i="3"/>
  <c r="C15" i="3"/>
  <c r="W56" i="3"/>
  <c r="C62" i="3"/>
  <c r="W51" i="3"/>
  <c r="W49" i="3"/>
  <c r="W63" i="3"/>
  <c r="H103" i="3"/>
  <c r="W38" i="3"/>
  <c r="W71" i="3"/>
  <c r="W41" i="3"/>
  <c r="C46" i="3"/>
  <c r="R27" i="3"/>
  <c r="W92" i="3"/>
  <c r="C87" i="3"/>
  <c r="R45" i="3"/>
  <c r="H78" i="3"/>
  <c r="H56" i="3"/>
  <c r="R86" i="3"/>
  <c r="R61" i="3"/>
  <c r="W100" i="3"/>
  <c r="C92" i="3"/>
  <c r="R43" i="3"/>
  <c r="C29" i="3"/>
  <c r="W35" i="3"/>
  <c r="W65" i="3"/>
  <c r="C53" i="3"/>
  <c r="C36" i="3"/>
  <c r="R22" i="3"/>
  <c r="H72" i="3"/>
  <c r="C60" i="3"/>
  <c r="H63" i="3"/>
  <c r="R88" i="3"/>
  <c r="H43" i="3"/>
  <c r="W66" i="3"/>
  <c r="C76" i="3"/>
  <c r="R59" i="3"/>
  <c r="H38" i="3"/>
  <c r="H21" i="3"/>
  <c r="W85" i="3"/>
  <c r="H82" i="3"/>
  <c r="W15" i="3"/>
  <c r="C77" i="3"/>
  <c r="H58" i="3"/>
  <c r="C88" i="3"/>
  <c r="C25" i="3"/>
  <c r="H11" i="3"/>
  <c r="R37" i="3"/>
  <c r="H105" i="3"/>
  <c r="R62" i="3"/>
  <c r="W10" i="3"/>
  <c r="W7" i="3"/>
  <c r="R70" i="3"/>
  <c r="C93" i="3"/>
  <c r="C45" i="3"/>
  <c r="W45" i="3"/>
  <c r="W47" i="3"/>
  <c r="W8" i="3"/>
  <c r="W102" i="3"/>
  <c r="R53" i="3"/>
  <c r="H91" i="3"/>
  <c r="R56" i="3"/>
  <c r="H67" i="3"/>
  <c r="H7" i="3"/>
  <c r="W50" i="3"/>
  <c r="H79" i="3"/>
  <c r="R101" i="3"/>
  <c r="C66" i="3"/>
  <c r="R80" i="3"/>
  <c r="R46" i="3"/>
  <c r="W57" i="3"/>
  <c r="R100" i="3"/>
  <c r="R71" i="3"/>
  <c r="W82" i="3"/>
  <c r="W21" i="3"/>
  <c r="R25" i="3"/>
  <c r="W77" i="3"/>
  <c r="R104" i="3"/>
  <c r="W53" i="3"/>
  <c r="R16" i="3"/>
  <c r="C10" i="3"/>
  <c r="W16" i="3"/>
  <c r="R67" i="3"/>
  <c r="H10" i="3"/>
  <c r="H73" i="3"/>
  <c r="R66" i="3"/>
  <c r="C11" i="3"/>
  <c r="R49" i="3"/>
  <c r="H98" i="3"/>
  <c r="C84" i="3"/>
  <c r="R102" i="3"/>
  <c r="C104" i="3"/>
  <c r="W79" i="3"/>
  <c r="W13" i="3"/>
  <c r="C9" i="3"/>
  <c r="R24" i="3"/>
  <c r="W70" i="3"/>
  <c r="H48" i="3"/>
  <c r="W54" i="3"/>
  <c r="H20" i="3"/>
  <c r="R15" i="3"/>
  <c r="H57" i="3"/>
  <c r="H13" i="3"/>
  <c r="C95" i="3"/>
  <c r="R64" i="3"/>
  <c r="H32" i="3"/>
  <c r="C26" i="3"/>
  <c r="W37" i="3"/>
  <c r="H40" i="3"/>
  <c r="R20" i="3"/>
  <c r="W69" i="3"/>
  <c r="C12" i="3"/>
  <c r="R28" i="3"/>
  <c r="R9" i="3"/>
  <c r="W30" i="3"/>
  <c r="H35" i="3"/>
  <c r="R8" i="3"/>
  <c r="W44" i="3"/>
  <c r="H68" i="3"/>
  <c r="W81" i="3"/>
  <c r="C59" i="3"/>
  <c r="H34" i="3"/>
  <c r="C43" i="3"/>
  <c r="R23" i="3"/>
  <c r="C13" i="3"/>
  <c r="C74" i="3"/>
  <c r="C38" i="3"/>
  <c r="W67" i="3"/>
  <c r="W84" i="3"/>
  <c r="C37" i="3"/>
  <c r="H53" i="3"/>
  <c r="H52" i="3"/>
  <c r="H16" i="3"/>
  <c r="C5" i="3"/>
  <c r="H27" i="3"/>
  <c r="H5" i="3"/>
  <c r="R52" i="3"/>
  <c r="C83" i="3"/>
  <c r="H22" i="3"/>
  <c r="W93" i="3"/>
  <c r="W87" i="3"/>
  <c r="R36" i="3"/>
  <c r="R50" i="3"/>
  <c r="H96" i="3"/>
  <c r="H36" i="3"/>
  <c r="R5" i="3"/>
  <c r="W83" i="3"/>
  <c r="W9" i="3"/>
  <c r="R103" i="3"/>
  <c r="C35" i="3"/>
  <c r="H87" i="3"/>
  <c r="C90" i="3"/>
  <c r="H49" i="3"/>
  <c r="W27" i="3"/>
  <c r="W36" i="3"/>
  <c r="H85" i="3"/>
  <c r="H29" i="3"/>
  <c r="W60" i="3"/>
  <c r="H93" i="3"/>
  <c r="H86" i="3"/>
  <c r="R32" i="3"/>
  <c r="R34" i="3"/>
  <c r="C39" i="3"/>
  <c r="H45" i="3"/>
  <c r="H64" i="3"/>
  <c r="W6" i="3"/>
  <c r="R10" i="3"/>
  <c r="C21" i="3"/>
  <c r="R42" i="3"/>
  <c r="R82" i="3"/>
  <c r="C73" i="3"/>
  <c r="H15" i="3"/>
  <c r="R96" i="3"/>
  <c r="R13" i="3"/>
  <c r="W94" i="3"/>
  <c r="H100" i="3"/>
  <c r="H94" i="3"/>
  <c r="H25" i="3"/>
  <c r="W43" i="3"/>
  <c r="C27" i="3"/>
  <c r="R99" i="3"/>
  <c r="H76" i="3"/>
  <c r="R19" i="3"/>
  <c r="W18" i="3"/>
  <c r="W105" i="3"/>
  <c r="W33" i="3"/>
  <c r="H77" i="3"/>
  <c r="C85" i="3"/>
  <c r="C7" i="3"/>
  <c r="W55" i="3"/>
  <c r="R75" i="3"/>
  <c r="H71" i="3"/>
  <c r="W28" i="3"/>
  <c r="R63" i="3"/>
  <c r="W75" i="3"/>
  <c r="H101" i="3"/>
  <c r="C33" i="3"/>
  <c r="W12" i="3"/>
  <c r="H24" i="3"/>
  <c r="W40" i="3"/>
  <c r="R54" i="3"/>
  <c r="R17" i="3"/>
  <c r="W48" i="3"/>
  <c r="R14" i="3"/>
  <c r="W91" i="3"/>
  <c r="W98" i="3"/>
  <c r="C97" i="3"/>
  <c r="R85" i="3"/>
  <c r="C102" i="3"/>
  <c r="R60" i="3"/>
  <c r="H99" i="3"/>
  <c r="C75" i="3"/>
  <c r="H9" i="3"/>
  <c r="H23" i="3"/>
  <c r="R93" i="3"/>
  <c r="W88" i="3"/>
  <c r="H14" i="3"/>
  <c r="W72" i="3"/>
  <c r="R31" i="3"/>
  <c r="R69" i="3"/>
  <c r="C68" i="3"/>
  <c r="R33" i="3"/>
  <c r="C6" i="3"/>
  <c r="H81" i="3"/>
  <c r="C57" i="3"/>
  <c r="R98" i="3"/>
  <c r="C22" i="3"/>
  <c r="W22" i="3"/>
  <c r="R74" i="3"/>
  <c r="H61" i="3"/>
  <c r="R84" i="3"/>
  <c r="C31" i="3"/>
  <c r="H80" i="3"/>
  <c r="R77" i="3"/>
  <c r="R39" i="3"/>
  <c r="H65" i="3"/>
  <c r="R92" i="3"/>
  <c r="R35" i="3"/>
  <c r="R76" i="3"/>
  <c r="H54" i="3"/>
  <c r="H31" i="3"/>
  <c r="C65" i="3"/>
  <c r="H84" i="3"/>
  <c r="H102" i="3"/>
  <c r="W34" i="3"/>
  <c r="W86" i="3"/>
  <c r="R83" i="3"/>
  <c r="W104" i="3"/>
  <c r="H6" i="3"/>
  <c r="H19" i="3"/>
  <c r="H88" i="3"/>
  <c r="H12" i="3"/>
  <c r="W39" i="3"/>
  <c r="W96" i="3"/>
  <c r="R18" i="3"/>
  <c r="C44" i="3"/>
  <c r="W25" i="3"/>
  <c r="H47" i="3"/>
  <c r="C54" i="3"/>
  <c r="V9" i="10" l="1"/>
  <c r="I5" i="3"/>
  <c r="J5" i="3" s="1"/>
  <c r="H9" i="10"/>
  <c r="P9" i="10"/>
  <c r="B8" i="3"/>
  <c r="S9" i="10"/>
  <c r="T9" i="10"/>
  <c r="Q9" i="10"/>
  <c r="E9" i="10"/>
  <c r="C9" i="10"/>
  <c r="L9" i="10"/>
  <c r="G9" i="10"/>
  <c r="U9" i="10"/>
  <c r="F9" i="10"/>
  <c r="A6" i="7"/>
  <c r="I6" i="7" s="1"/>
  <c r="D9" i="10"/>
  <c r="B10" i="10"/>
  <c r="I10" i="10" s="1"/>
  <c r="R9" i="10"/>
  <c r="I9" i="10"/>
  <c r="W8" i="10"/>
  <c r="X8" i="10" s="1"/>
  <c r="D5" i="3"/>
  <c r="E5" i="3" s="1"/>
  <c r="X5" i="3"/>
  <c r="Y5" i="3" s="1"/>
  <c r="N9" i="10"/>
  <c r="O9" i="10"/>
  <c r="M9" i="10"/>
  <c r="X6" i="10"/>
  <c r="S5" i="3"/>
  <c r="T5" i="3" s="1"/>
  <c r="N5" i="3"/>
  <c r="O5" i="3" s="1"/>
  <c r="A11" i="10"/>
  <c r="A9" i="3"/>
  <c r="AC6" i="3"/>
  <c r="AD6" i="3" s="1"/>
  <c r="A7" i="7" l="1"/>
  <c r="I7" i="7" s="1"/>
  <c r="I6" i="3"/>
  <c r="J6" i="3" s="1"/>
  <c r="L10" i="10"/>
  <c r="K10" i="10"/>
  <c r="E10" i="10"/>
  <c r="S10" i="10"/>
  <c r="U10" i="10"/>
  <c r="M10" i="10"/>
  <c r="J10" i="10"/>
  <c r="H10" i="10"/>
  <c r="R10" i="10"/>
  <c r="G10" i="10"/>
  <c r="N10" i="10"/>
  <c r="D10" i="10"/>
  <c r="V10" i="10"/>
  <c r="T10" i="10"/>
  <c r="B11" i="10"/>
  <c r="M11" i="10" s="1"/>
  <c r="Q10" i="10"/>
  <c r="O10" i="10"/>
  <c r="B9" i="3"/>
  <c r="C10" i="10"/>
  <c r="F10" i="10"/>
  <c r="P10" i="10"/>
  <c r="X6" i="3"/>
  <c r="Y6" i="3" s="1"/>
  <c r="W9" i="10"/>
  <c r="X9" i="10" s="1"/>
  <c r="D6" i="3"/>
  <c r="D7" i="3" s="1"/>
  <c r="E7" i="3" s="1"/>
  <c r="N6" i="3"/>
  <c r="O6" i="3" s="1"/>
  <c r="S6" i="3"/>
  <c r="S7" i="3" s="1"/>
  <c r="T7" i="3" s="1"/>
  <c r="A12" i="10"/>
  <c r="A10" i="3"/>
  <c r="AC7" i="3"/>
  <c r="AD7" i="3" s="1"/>
  <c r="I7" i="3" l="1"/>
  <c r="J7" i="3" s="1"/>
  <c r="E11" i="10"/>
  <c r="S11" i="10"/>
  <c r="C11" i="10"/>
  <c r="N11" i="10"/>
  <c r="U11" i="10"/>
  <c r="Q11" i="10"/>
  <c r="W10" i="10"/>
  <c r="X10" i="10" s="1"/>
  <c r="D11" i="10"/>
  <c r="P11" i="10"/>
  <c r="A8" i="7"/>
  <c r="I8" i="7" s="1"/>
  <c r="K11" i="10"/>
  <c r="B10" i="3"/>
  <c r="T11" i="10"/>
  <c r="H11" i="10"/>
  <c r="J11" i="10"/>
  <c r="B12" i="10"/>
  <c r="K12" i="10" s="1"/>
  <c r="R11" i="10"/>
  <c r="O11" i="10"/>
  <c r="I11" i="10"/>
  <c r="G11" i="10"/>
  <c r="V11" i="10"/>
  <c r="F11" i="10"/>
  <c r="L11" i="10"/>
  <c r="X7" i="3"/>
  <c r="Y7" i="3" s="1"/>
  <c r="D8" i="3"/>
  <c r="E6" i="3"/>
  <c r="N7" i="3"/>
  <c r="O7" i="3" s="1"/>
  <c r="S8" i="3"/>
  <c r="T8" i="3" s="1"/>
  <c r="T6" i="3"/>
  <c r="A11" i="3"/>
  <c r="A13" i="10"/>
  <c r="I12" i="10"/>
  <c r="M12" i="10"/>
  <c r="AC8" i="3"/>
  <c r="A9" i="7" l="1"/>
  <c r="I9" i="7" s="1"/>
  <c r="F12" i="10"/>
  <c r="I8" i="3"/>
  <c r="J8" i="3" s="1"/>
  <c r="G12" i="10"/>
  <c r="V12" i="10"/>
  <c r="AC9" i="3"/>
  <c r="AD9" i="3" s="1"/>
  <c r="O12" i="10"/>
  <c r="H12" i="10"/>
  <c r="C12" i="10"/>
  <c r="J12" i="10"/>
  <c r="Q12" i="10"/>
  <c r="T12" i="10"/>
  <c r="S12" i="10"/>
  <c r="E12" i="10"/>
  <c r="L12" i="10"/>
  <c r="P12" i="10"/>
  <c r="D9" i="3"/>
  <c r="E9" i="3" s="1"/>
  <c r="R12" i="10"/>
  <c r="W11" i="10"/>
  <c r="X11" i="10" s="1"/>
  <c r="D12" i="10"/>
  <c r="U12" i="10"/>
  <c r="B11" i="3"/>
  <c r="B13" i="10"/>
  <c r="I13" i="10" s="1"/>
  <c r="N12" i="10"/>
  <c r="X8" i="3"/>
  <c r="X9" i="3" s="1"/>
  <c r="Y9" i="3" s="1"/>
  <c r="E8" i="3"/>
  <c r="N8" i="3"/>
  <c r="O8" i="3" s="1"/>
  <c r="S9" i="3"/>
  <c r="T9" i="3" s="1"/>
  <c r="A12" i="3"/>
  <c r="A14" i="10"/>
  <c r="AD8" i="3"/>
  <c r="I9" i="3" l="1"/>
  <c r="J9" i="3" s="1"/>
  <c r="B14" i="10"/>
  <c r="K14" i="10" s="1"/>
  <c r="D13" i="10"/>
  <c r="U13" i="10"/>
  <c r="N13" i="10"/>
  <c r="W12" i="10"/>
  <c r="X12" i="10" s="1"/>
  <c r="AC10" i="3"/>
  <c r="AD10" i="3" s="1"/>
  <c r="D10" i="3"/>
  <c r="M13" i="10"/>
  <c r="S13" i="10"/>
  <c r="B12" i="3"/>
  <c r="J13" i="10"/>
  <c r="C13" i="10"/>
  <c r="Q13" i="10"/>
  <c r="O13" i="10"/>
  <c r="V13" i="10"/>
  <c r="A10" i="7"/>
  <c r="I10" i="7" s="1"/>
  <c r="T13" i="10"/>
  <c r="L13" i="10"/>
  <c r="K13" i="10"/>
  <c r="H13" i="10"/>
  <c r="E13" i="10"/>
  <c r="F13" i="10"/>
  <c r="G13" i="10"/>
  <c r="R13" i="10"/>
  <c r="P13" i="10"/>
  <c r="Y8" i="3"/>
  <c r="X10" i="3"/>
  <c r="N9" i="3"/>
  <c r="O9" i="3" s="1"/>
  <c r="S10" i="3"/>
  <c r="T10" i="3" s="1"/>
  <c r="A15" i="10"/>
  <c r="A13" i="3"/>
  <c r="D14" i="10"/>
  <c r="C14" i="10" l="1"/>
  <c r="B15" i="10"/>
  <c r="O15" i="10" s="1"/>
  <c r="R14" i="10"/>
  <c r="H14" i="10"/>
  <c r="B13" i="3"/>
  <c r="T14" i="10"/>
  <c r="N14" i="10"/>
  <c r="F14" i="10"/>
  <c r="J14" i="10"/>
  <c r="P14" i="10"/>
  <c r="M14" i="10"/>
  <c r="L14" i="10"/>
  <c r="V14" i="10"/>
  <c r="I14" i="10"/>
  <c r="Q14" i="10"/>
  <c r="U14" i="10"/>
  <c r="E14" i="10"/>
  <c r="G14" i="10"/>
  <c r="I10" i="3"/>
  <c r="J10" i="3" s="1"/>
  <c r="A11" i="7"/>
  <c r="I11" i="7" s="1"/>
  <c r="O14" i="10"/>
  <c r="S14" i="10"/>
  <c r="X11" i="3"/>
  <c r="Y11" i="3" s="1"/>
  <c r="D11" i="3"/>
  <c r="E11" i="3" s="1"/>
  <c r="AC11" i="3"/>
  <c r="AD11" i="3" s="1"/>
  <c r="E10" i="3"/>
  <c r="W13" i="10"/>
  <c r="X13" i="10" s="1"/>
  <c r="Y10" i="3"/>
  <c r="N10" i="3"/>
  <c r="O10" i="3" s="1"/>
  <c r="S11" i="3"/>
  <c r="T11" i="3" s="1"/>
  <c r="A16" i="10"/>
  <c r="A14" i="3"/>
  <c r="P15" i="10"/>
  <c r="K15" i="10"/>
  <c r="T15" i="10"/>
  <c r="A12" i="7"/>
  <c r="I12" i="7" s="1"/>
  <c r="H15" i="10" l="1"/>
  <c r="L15" i="10"/>
  <c r="U15" i="10"/>
  <c r="D15" i="10"/>
  <c r="J15" i="10"/>
  <c r="B16" i="10"/>
  <c r="I16" i="10" s="1"/>
  <c r="Q15" i="10"/>
  <c r="C15" i="10"/>
  <c r="V15" i="10"/>
  <c r="N15" i="10"/>
  <c r="E15" i="10"/>
  <c r="B14" i="3"/>
  <c r="M15" i="10"/>
  <c r="F15" i="10"/>
  <c r="R15" i="10"/>
  <c r="I15" i="10"/>
  <c r="S15" i="10"/>
  <c r="G15" i="10"/>
  <c r="W14" i="10"/>
  <c r="X14" i="10" s="1"/>
  <c r="I11" i="3"/>
  <c r="J11" i="3" s="1"/>
  <c r="X12" i="3"/>
  <c r="D12" i="3"/>
  <c r="E12" i="3" s="1"/>
  <c r="AC12" i="3"/>
  <c r="N11" i="3"/>
  <c r="O11" i="3" s="1"/>
  <c r="S12" i="3"/>
  <c r="T12" i="3" s="1"/>
  <c r="A17" i="10"/>
  <c r="A15" i="3"/>
  <c r="K16" i="10"/>
  <c r="O16" i="10"/>
  <c r="P16" i="10"/>
  <c r="M16" i="10"/>
  <c r="R16" i="10"/>
  <c r="C16" i="10"/>
  <c r="G16" i="10"/>
  <c r="H16" i="10"/>
  <c r="S16" i="10"/>
  <c r="B15" i="3"/>
  <c r="F16" i="10"/>
  <c r="J16" i="10"/>
  <c r="U16" i="10"/>
  <c r="D16" i="10"/>
  <c r="V16" i="10" l="1"/>
  <c r="T16" i="10"/>
  <c r="Q16" i="10"/>
  <c r="B17" i="10"/>
  <c r="W15" i="10"/>
  <c r="X15" i="10" s="1"/>
  <c r="E16" i="10"/>
  <c r="W16" i="10" s="1"/>
  <c r="X16" i="10" s="1"/>
  <c r="L16" i="10"/>
  <c r="A13" i="7"/>
  <c r="I13" i="7" s="1"/>
  <c r="N16" i="10"/>
  <c r="AC13" i="3"/>
  <c r="AD13" i="3" s="1"/>
  <c r="X13" i="3"/>
  <c r="D13" i="3"/>
  <c r="E13" i="3" s="1"/>
  <c r="I12" i="3"/>
  <c r="J12" i="3" s="1"/>
  <c r="Y12" i="3"/>
  <c r="AD12" i="3"/>
  <c r="N12" i="3"/>
  <c r="O12" i="3" s="1"/>
  <c r="S13" i="3"/>
  <c r="T13" i="3" s="1"/>
  <c r="A18" i="10"/>
  <c r="A16" i="3"/>
  <c r="I17" i="10"/>
  <c r="K17" i="10"/>
  <c r="O17" i="10"/>
  <c r="P17" i="10"/>
  <c r="L17" i="10"/>
  <c r="Q17" i="10"/>
  <c r="M17" i="10"/>
  <c r="N17" i="10"/>
  <c r="R17" i="10"/>
  <c r="B18" i="10"/>
  <c r="H17" i="10"/>
  <c r="U17" i="10"/>
  <c r="A14" i="7"/>
  <c r="I14" i="7" s="1"/>
  <c r="E17" i="10"/>
  <c r="B16" i="3"/>
  <c r="T17" i="10"/>
  <c r="S17" i="10"/>
  <c r="F17" i="10"/>
  <c r="G17" i="10"/>
  <c r="V17" i="10"/>
  <c r="C17" i="10"/>
  <c r="J17" i="10"/>
  <c r="D17" i="10"/>
  <c r="X14" i="3" l="1"/>
  <c r="Y14" i="3" s="1"/>
  <c r="Y13" i="3"/>
  <c r="AC14" i="3"/>
  <c r="AD14" i="3" s="1"/>
  <c r="D14" i="3"/>
  <c r="E14" i="3" s="1"/>
  <c r="I13" i="3"/>
  <c r="J13" i="3" s="1"/>
  <c r="N13" i="3"/>
  <c r="O13" i="3" s="1"/>
  <c r="S14" i="3"/>
  <c r="T14" i="3" s="1"/>
  <c r="A19" i="10"/>
  <c r="A17" i="3"/>
  <c r="I18" i="10"/>
  <c r="M18" i="10"/>
  <c r="K18" i="10"/>
  <c r="O18" i="10"/>
  <c r="L18" i="10"/>
  <c r="P18" i="10"/>
  <c r="Q18" i="10"/>
  <c r="R18" i="10"/>
  <c r="N18" i="10"/>
  <c r="W17" i="10"/>
  <c r="X17" i="10" s="1"/>
  <c r="B19" i="10"/>
  <c r="J18" i="10"/>
  <c r="A15" i="7"/>
  <c r="I15" i="7" s="1"/>
  <c r="E18" i="10"/>
  <c r="U18" i="10"/>
  <c r="B17" i="3"/>
  <c r="V18" i="10"/>
  <c r="F18" i="10"/>
  <c r="H18" i="10"/>
  <c r="S18" i="10"/>
  <c r="G18" i="10"/>
  <c r="C18" i="10"/>
  <c r="T18" i="10"/>
  <c r="D18" i="10"/>
  <c r="X15" i="3" l="1"/>
  <c r="X16" i="3" s="1"/>
  <c r="AC15" i="3"/>
  <c r="AD15" i="3" s="1"/>
  <c r="D15" i="3"/>
  <c r="E15" i="3" s="1"/>
  <c r="I14" i="3"/>
  <c r="J14" i="3" s="1"/>
  <c r="N14" i="3"/>
  <c r="O14" i="3" s="1"/>
  <c r="S15" i="3"/>
  <c r="T15" i="3" s="1"/>
  <c r="A20" i="10"/>
  <c r="A18" i="3"/>
  <c r="I19" i="10"/>
  <c r="M19" i="10"/>
  <c r="L19" i="10"/>
  <c r="K19" i="10"/>
  <c r="O19" i="10"/>
  <c r="P19" i="10"/>
  <c r="Q19" i="10"/>
  <c r="N19" i="10"/>
  <c r="R19" i="10"/>
  <c r="W18" i="10"/>
  <c r="X18" i="10" s="1"/>
  <c r="B20" i="10"/>
  <c r="F19" i="10"/>
  <c r="V19" i="10"/>
  <c r="A16" i="7"/>
  <c r="I16" i="7" s="1"/>
  <c r="G19" i="10"/>
  <c r="C19" i="10"/>
  <c r="J19" i="10"/>
  <c r="B18" i="3"/>
  <c r="S19" i="10"/>
  <c r="H19" i="10"/>
  <c r="U19" i="10"/>
  <c r="E19" i="10"/>
  <c r="T19" i="10"/>
  <c r="D19" i="10"/>
  <c r="Y15" i="3" l="1"/>
  <c r="AC16" i="3"/>
  <c r="AD16" i="3" s="1"/>
  <c r="D16" i="3"/>
  <c r="E16" i="3" s="1"/>
  <c r="I15" i="3"/>
  <c r="J15" i="3" s="1"/>
  <c r="N15" i="3"/>
  <c r="O15" i="3" s="1"/>
  <c r="S16" i="3"/>
  <c r="T16" i="3" s="1"/>
  <c r="A19" i="3"/>
  <c r="A21" i="10"/>
  <c r="I20" i="10"/>
  <c r="P20" i="10"/>
  <c r="Q20" i="10"/>
  <c r="K20" i="10"/>
  <c r="L20" i="10"/>
  <c r="O20" i="10"/>
  <c r="M20" i="10"/>
  <c r="N20" i="10"/>
  <c r="R20" i="10"/>
  <c r="W19" i="10"/>
  <c r="X19" i="10" s="1"/>
  <c r="B21" i="10"/>
  <c r="H20" i="10"/>
  <c r="B19" i="3"/>
  <c r="S20" i="10"/>
  <c r="C20" i="10"/>
  <c r="G20" i="10"/>
  <c r="T20" i="10"/>
  <c r="A17" i="7"/>
  <c r="I17" i="7" s="1"/>
  <c r="V20" i="10"/>
  <c r="J20" i="10"/>
  <c r="U20" i="10"/>
  <c r="F20" i="10"/>
  <c r="E20" i="10"/>
  <c r="D20" i="10"/>
  <c r="Y16" i="3"/>
  <c r="X17" i="3"/>
  <c r="AC17" i="3" l="1"/>
  <c r="AC18" i="3" s="1"/>
  <c r="D17" i="3"/>
  <c r="E17" i="3" s="1"/>
  <c r="I16" i="3"/>
  <c r="J16" i="3" s="1"/>
  <c r="N16" i="3"/>
  <c r="O16" i="3" s="1"/>
  <c r="S17" i="3"/>
  <c r="T17" i="3" s="1"/>
  <c r="A22" i="10"/>
  <c r="A20" i="3"/>
  <c r="I21" i="10"/>
  <c r="K21" i="10"/>
  <c r="O21" i="10"/>
  <c r="L21" i="10"/>
  <c r="P21" i="10"/>
  <c r="M21" i="10"/>
  <c r="Q21" i="10"/>
  <c r="N21" i="10"/>
  <c r="R21" i="10"/>
  <c r="W20" i="10"/>
  <c r="X20" i="10" s="1"/>
  <c r="B22" i="10"/>
  <c r="T21" i="10"/>
  <c r="U21" i="10"/>
  <c r="C21" i="10"/>
  <c r="B20" i="3"/>
  <c r="A18" i="7"/>
  <c r="I18" i="7" s="1"/>
  <c r="H21" i="10"/>
  <c r="G21" i="10"/>
  <c r="V21" i="10"/>
  <c r="E21" i="10"/>
  <c r="J21" i="10"/>
  <c r="S21" i="10"/>
  <c r="F21" i="10"/>
  <c r="D21" i="10"/>
  <c r="Y17" i="3"/>
  <c r="X18" i="3"/>
  <c r="AD17" i="3" l="1"/>
  <c r="I17" i="3"/>
  <c r="J17" i="3" s="1"/>
  <c r="D18" i="3"/>
  <c r="E18" i="3" s="1"/>
  <c r="N17" i="3"/>
  <c r="O17" i="3" s="1"/>
  <c r="S18" i="3"/>
  <c r="T18" i="3" s="1"/>
  <c r="A23" i="10"/>
  <c r="A21" i="3"/>
  <c r="I22" i="10"/>
  <c r="L22" i="10"/>
  <c r="K22" i="10"/>
  <c r="O22" i="10"/>
  <c r="M22" i="10"/>
  <c r="P22" i="10"/>
  <c r="Q22" i="10"/>
  <c r="N22" i="10"/>
  <c r="R22" i="10"/>
  <c r="B23" i="10"/>
  <c r="H22" i="10"/>
  <c r="B21" i="3"/>
  <c r="S22" i="10"/>
  <c r="A19" i="7"/>
  <c r="I19" i="7" s="1"/>
  <c r="C22" i="10"/>
  <c r="G22" i="10"/>
  <c r="T22" i="10"/>
  <c r="F22" i="10"/>
  <c r="E22" i="10"/>
  <c r="J22" i="10"/>
  <c r="V22" i="10"/>
  <c r="U22" i="10"/>
  <c r="D22" i="10"/>
  <c r="W21" i="10"/>
  <c r="X21" i="10" s="1"/>
  <c r="Y18" i="3"/>
  <c r="X19" i="3"/>
  <c r="AD18" i="3"/>
  <c r="AC19" i="3"/>
  <c r="I18" i="3" l="1"/>
  <c r="J18" i="3" s="1"/>
  <c r="D19" i="3"/>
  <c r="E19" i="3" s="1"/>
  <c r="N18" i="3"/>
  <c r="O18" i="3" s="1"/>
  <c r="S19" i="3"/>
  <c r="T19" i="3" s="1"/>
  <c r="A22" i="3"/>
  <c r="A24" i="10"/>
  <c r="I23" i="10"/>
  <c r="P23" i="10"/>
  <c r="K23" i="10"/>
  <c r="O23" i="10"/>
  <c r="L23" i="10"/>
  <c r="M23" i="10"/>
  <c r="N23" i="10"/>
  <c r="R23" i="10"/>
  <c r="Q23" i="10"/>
  <c r="W22" i="10"/>
  <c r="X22" i="10" s="1"/>
  <c r="B24" i="10"/>
  <c r="T23" i="10"/>
  <c r="B22" i="3"/>
  <c r="E23" i="10"/>
  <c r="U23" i="10"/>
  <c r="A20" i="7"/>
  <c r="I20" i="7" s="1"/>
  <c r="H23" i="10"/>
  <c r="V23" i="10"/>
  <c r="S23" i="10"/>
  <c r="C23" i="10"/>
  <c r="F23" i="10"/>
  <c r="G23" i="10"/>
  <c r="J23" i="10"/>
  <c r="D23" i="10"/>
  <c r="Y19" i="3"/>
  <c r="X20" i="3"/>
  <c r="AD19" i="3"/>
  <c r="AC20" i="3"/>
  <c r="D20" i="3" l="1"/>
  <c r="E20" i="3" s="1"/>
  <c r="I19" i="3"/>
  <c r="J19" i="3" s="1"/>
  <c r="N19" i="3"/>
  <c r="O19" i="3" s="1"/>
  <c r="S20" i="3"/>
  <c r="T20" i="3" s="1"/>
  <c r="A25" i="10"/>
  <c r="A23" i="3"/>
  <c r="I24" i="10"/>
  <c r="L24" i="10"/>
  <c r="K24" i="10"/>
  <c r="P24" i="10"/>
  <c r="O24" i="10"/>
  <c r="M24" i="10"/>
  <c r="Q24" i="10"/>
  <c r="R24" i="10"/>
  <c r="N24" i="10"/>
  <c r="W23" i="10"/>
  <c r="X23" i="10" s="1"/>
  <c r="B25" i="10"/>
  <c r="F24" i="10"/>
  <c r="V24" i="10"/>
  <c r="E24" i="10"/>
  <c r="J24" i="10"/>
  <c r="B23" i="3"/>
  <c r="U24" i="10"/>
  <c r="A21" i="7"/>
  <c r="I21" i="7" s="1"/>
  <c r="T24" i="10"/>
  <c r="S24" i="10"/>
  <c r="H24" i="10"/>
  <c r="G24" i="10"/>
  <c r="C24" i="10"/>
  <c r="D24" i="10"/>
  <c r="AD20" i="3"/>
  <c r="AC21" i="3"/>
  <c r="Y20" i="3"/>
  <c r="X21" i="3"/>
  <c r="I20" i="3" l="1"/>
  <c r="J20" i="3" s="1"/>
  <c r="D21" i="3"/>
  <c r="E21" i="3" s="1"/>
  <c r="N20" i="3"/>
  <c r="O20" i="3" s="1"/>
  <c r="S21" i="3"/>
  <c r="T21" i="3" s="1"/>
  <c r="A24" i="3"/>
  <c r="A26" i="10"/>
  <c r="I25" i="10"/>
  <c r="K25" i="10"/>
  <c r="O25" i="10"/>
  <c r="L25" i="10"/>
  <c r="P25" i="10"/>
  <c r="M25" i="10"/>
  <c r="R25" i="10"/>
  <c r="N25" i="10"/>
  <c r="Q25" i="10"/>
  <c r="W24" i="10"/>
  <c r="X24" i="10" s="1"/>
  <c r="B26" i="10"/>
  <c r="J25" i="10"/>
  <c r="A22" i="7"/>
  <c r="I22" i="7" s="1"/>
  <c r="C25" i="10"/>
  <c r="S25" i="10"/>
  <c r="F25" i="10"/>
  <c r="G25" i="10"/>
  <c r="V25" i="10"/>
  <c r="B24" i="3"/>
  <c r="E25" i="10"/>
  <c r="H25" i="10"/>
  <c r="U25" i="10"/>
  <c r="T25" i="10"/>
  <c r="D25" i="10"/>
  <c r="Y21" i="3"/>
  <c r="X22" i="3"/>
  <c r="AD21" i="3"/>
  <c r="AC22" i="3"/>
  <c r="D22" i="3" l="1"/>
  <c r="E22" i="3" s="1"/>
  <c r="I21" i="3"/>
  <c r="J21" i="3" s="1"/>
  <c r="N21" i="3"/>
  <c r="O21" i="3" s="1"/>
  <c r="S22" i="3"/>
  <c r="T22" i="3" s="1"/>
  <c r="A27" i="10"/>
  <c r="A25" i="3"/>
  <c r="I26" i="10"/>
  <c r="P26" i="10"/>
  <c r="M26" i="10"/>
  <c r="K26" i="10"/>
  <c r="O26" i="10"/>
  <c r="Q26" i="10"/>
  <c r="L26" i="10"/>
  <c r="N26" i="10"/>
  <c r="R26" i="10"/>
  <c r="W25" i="10"/>
  <c r="X25" i="10" s="1"/>
  <c r="B27" i="10"/>
  <c r="C26" i="10"/>
  <c r="T26" i="10"/>
  <c r="G26" i="10"/>
  <c r="S26" i="10"/>
  <c r="A23" i="7"/>
  <c r="I23" i="7" s="1"/>
  <c r="B25" i="3"/>
  <c r="H26" i="10"/>
  <c r="U26" i="10"/>
  <c r="E26" i="10"/>
  <c r="V26" i="10"/>
  <c r="J26" i="10"/>
  <c r="F26" i="10"/>
  <c r="D26" i="10"/>
  <c r="Y22" i="3"/>
  <c r="X23" i="3"/>
  <c r="AD22" i="3"/>
  <c r="AC23" i="3"/>
  <c r="I22" i="3" l="1"/>
  <c r="J22" i="3" s="1"/>
  <c r="D23" i="3"/>
  <c r="E23" i="3" s="1"/>
  <c r="N22" i="3"/>
  <c r="O22" i="3" s="1"/>
  <c r="S23" i="3"/>
  <c r="T23" i="3" s="1"/>
  <c r="A28" i="10"/>
  <c r="A26" i="3"/>
  <c r="I27" i="10"/>
  <c r="K27" i="10"/>
  <c r="L27" i="10"/>
  <c r="M27" i="10"/>
  <c r="O27" i="10"/>
  <c r="P27" i="10"/>
  <c r="R27" i="10"/>
  <c r="N27" i="10"/>
  <c r="Q27" i="10"/>
  <c r="W26" i="10"/>
  <c r="X26" i="10" s="1"/>
  <c r="B28" i="10"/>
  <c r="H27" i="10"/>
  <c r="E27" i="10"/>
  <c r="T27" i="10"/>
  <c r="U27" i="10"/>
  <c r="B26" i="3"/>
  <c r="A24" i="7"/>
  <c r="I24" i="7" s="1"/>
  <c r="S27" i="10"/>
  <c r="V27" i="10"/>
  <c r="G27" i="10"/>
  <c r="J27" i="10"/>
  <c r="C27" i="10"/>
  <c r="F27" i="10"/>
  <c r="D27" i="10"/>
  <c r="AD23" i="3"/>
  <c r="AC24" i="3"/>
  <c r="Y23" i="3"/>
  <c r="X24" i="3"/>
  <c r="I23" i="3" l="1"/>
  <c r="J23" i="3" s="1"/>
  <c r="D24" i="3"/>
  <c r="E24" i="3" s="1"/>
  <c r="N23" i="3"/>
  <c r="S24" i="3"/>
  <c r="T24" i="3" s="1"/>
  <c r="A29" i="10"/>
  <c r="A27" i="3"/>
  <c r="I28" i="10"/>
  <c r="Q28" i="10"/>
  <c r="K28" i="10"/>
  <c r="P28" i="10"/>
  <c r="O28" i="10"/>
  <c r="L28" i="10"/>
  <c r="M28" i="10"/>
  <c r="R28" i="10"/>
  <c r="N28" i="10"/>
  <c r="W27" i="10"/>
  <c r="X27" i="10" s="1"/>
  <c r="B29" i="10"/>
  <c r="J28" i="10"/>
  <c r="B27" i="3"/>
  <c r="E28" i="10"/>
  <c r="U28" i="10"/>
  <c r="A25" i="7"/>
  <c r="I25" i="7" s="1"/>
  <c r="F28" i="10"/>
  <c r="V28" i="10"/>
  <c r="H28" i="10"/>
  <c r="G28" i="10"/>
  <c r="C28" i="10"/>
  <c r="T28" i="10"/>
  <c r="S28" i="10"/>
  <c r="D28" i="10"/>
  <c r="AD24" i="3"/>
  <c r="AC25" i="3"/>
  <c r="Y24" i="3"/>
  <c r="X25" i="3"/>
  <c r="I24" i="3" l="1"/>
  <c r="J24" i="3" s="1"/>
  <c r="D25" i="3"/>
  <c r="D26" i="3" s="1"/>
  <c r="O23" i="3"/>
  <c r="N24" i="3"/>
  <c r="S25" i="3"/>
  <c r="T25" i="3" s="1"/>
  <c r="A28" i="3"/>
  <c r="A30" i="10"/>
  <c r="I29" i="10"/>
  <c r="K29" i="10"/>
  <c r="O29" i="10"/>
  <c r="L29" i="10"/>
  <c r="M29" i="10"/>
  <c r="P29" i="10"/>
  <c r="Q29" i="10"/>
  <c r="R29" i="10"/>
  <c r="N29" i="10"/>
  <c r="W28" i="10"/>
  <c r="X28" i="10" s="1"/>
  <c r="B30" i="10"/>
  <c r="F29" i="10"/>
  <c r="V29" i="10"/>
  <c r="G29" i="10"/>
  <c r="S29" i="10"/>
  <c r="B28" i="3"/>
  <c r="C29" i="10"/>
  <c r="A26" i="7"/>
  <c r="I26" i="7" s="1"/>
  <c r="J29" i="10"/>
  <c r="E29" i="10"/>
  <c r="H29" i="10"/>
  <c r="U29" i="10"/>
  <c r="T29" i="10"/>
  <c r="D29" i="10"/>
  <c r="Y25" i="3"/>
  <c r="X26" i="3"/>
  <c r="AD25" i="3"/>
  <c r="AC26" i="3"/>
  <c r="I25" i="3" l="1"/>
  <c r="J25" i="3" s="1"/>
  <c r="E25" i="3"/>
  <c r="O24" i="3"/>
  <c r="N25" i="3"/>
  <c r="S26" i="3"/>
  <c r="T26" i="3" s="1"/>
  <c r="A29" i="3"/>
  <c r="A31" i="10"/>
  <c r="I30" i="10"/>
  <c r="L30" i="10"/>
  <c r="K30" i="10"/>
  <c r="O30" i="10"/>
  <c r="P30" i="10"/>
  <c r="M30" i="10"/>
  <c r="N30" i="10"/>
  <c r="Q30" i="10"/>
  <c r="R30" i="10"/>
  <c r="W29" i="10"/>
  <c r="X29" i="10" s="1"/>
  <c r="B31" i="10"/>
  <c r="H30" i="10"/>
  <c r="B29" i="3"/>
  <c r="S30" i="10"/>
  <c r="G30" i="10"/>
  <c r="T30" i="10"/>
  <c r="A27" i="7"/>
  <c r="I27" i="7" s="1"/>
  <c r="V30" i="10"/>
  <c r="U30" i="10"/>
  <c r="J30" i="10"/>
  <c r="F30" i="10"/>
  <c r="E30" i="10"/>
  <c r="C30" i="10"/>
  <c r="D30" i="10"/>
  <c r="E26" i="3"/>
  <c r="D27" i="3"/>
  <c r="AD26" i="3"/>
  <c r="AC27" i="3"/>
  <c r="Y26" i="3"/>
  <c r="X27" i="3"/>
  <c r="I26" i="3" l="1"/>
  <c r="J26" i="3" s="1"/>
  <c r="O25" i="3"/>
  <c r="N26" i="3"/>
  <c r="S27" i="3"/>
  <c r="T27" i="3" s="1"/>
  <c r="A30" i="3"/>
  <c r="A32" i="10"/>
  <c r="I31" i="10"/>
  <c r="L31" i="10"/>
  <c r="P31" i="10"/>
  <c r="M31" i="10"/>
  <c r="O31" i="10"/>
  <c r="K31" i="10"/>
  <c r="Q31" i="10"/>
  <c r="N31" i="10"/>
  <c r="R31" i="10"/>
  <c r="W30" i="10"/>
  <c r="X30" i="10" s="1"/>
  <c r="B32" i="10"/>
  <c r="F31" i="10"/>
  <c r="V31" i="10"/>
  <c r="G31" i="10"/>
  <c r="J31" i="10"/>
  <c r="B30" i="3"/>
  <c r="S31" i="10"/>
  <c r="A28" i="7"/>
  <c r="I28" i="7" s="1"/>
  <c r="C31" i="10"/>
  <c r="T31" i="10"/>
  <c r="H31" i="10"/>
  <c r="D31" i="10"/>
  <c r="U31" i="10"/>
  <c r="E31" i="10"/>
  <c r="Y27" i="3"/>
  <c r="X28" i="3"/>
  <c r="E27" i="3"/>
  <c r="D28" i="3"/>
  <c r="AD27" i="3"/>
  <c r="AC28" i="3"/>
  <c r="I27" i="3" l="1"/>
  <c r="J27" i="3" s="1"/>
  <c r="O26" i="3"/>
  <c r="N27" i="3"/>
  <c r="S28" i="3"/>
  <c r="S29" i="3" s="1"/>
  <c r="T29" i="3" s="1"/>
  <c r="A33" i="10"/>
  <c r="A31" i="3"/>
  <c r="I32" i="10"/>
  <c r="L32" i="10"/>
  <c r="K32" i="10"/>
  <c r="M32" i="10"/>
  <c r="O32" i="10"/>
  <c r="P32" i="10"/>
  <c r="N32" i="10"/>
  <c r="R32" i="10"/>
  <c r="Q32" i="10"/>
  <c r="W31" i="10"/>
  <c r="X31" i="10" s="1"/>
  <c r="B33" i="10"/>
  <c r="H32" i="10"/>
  <c r="A29" i="7"/>
  <c r="I29" i="7" s="1"/>
  <c r="C32" i="10"/>
  <c r="S32" i="10"/>
  <c r="D32" i="10"/>
  <c r="G32" i="10"/>
  <c r="T32" i="10"/>
  <c r="B31" i="3"/>
  <c r="V32" i="10"/>
  <c r="J32" i="10"/>
  <c r="U32" i="10"/>
  <c r="F32" i="10"/>
  <c r="E32" i="10"/>
  <c r="AD28" i="3"/>
  <c r="AC29" i="3"/>
  <c r="E28" i="3"/>
  <c r="D29" i="3"/>
  <c r="Y28" i="3"/>
  <c r="X29" i="3"/>
  <c r="I28" i="3" l="1"/>
  <c r="J28" i="3" s="1"/>
  <c r="O27" i="3"/>
  <c r="N28" i="3"/>
  <c r="T28" i="3"/>
  <c r="A34" i="10"/>
  <c r="A32" i="3"/>
  <c r="I33" i="10"/>
  <c r="K33" i="10"/>
  <c r="O33" i="10"/>
  <c r="M33" i="10"/>
  <c r="P33" i="10"/>
  <c r="L33" i="10"/>
  <c r="Q33" i="10"/>
  <c r="N33" i="10"/>
  <c r="R33" i="10"/>
  <c r="S30" i="3"/>
  <c r="T30" i="3" s="1"/>
  <c r="W32" i="10"/>
  <c r="X32" i="10" s="1"/>
  <c r="T33" i="10"/>
  <c r="F33" i="10"/>
  <c r="A30" i="7"/>
  <c r="I30" i="7" s="1"/>
  <c r="B32" i="3"/>
  <c r="G33" i="10"/>
  <c r="S33" i="10"/>
  <c r="D33" i="10"/>
  <c r="V33" i="10"/>
  <c r="H33" i="10"/>
  <c r="J33" i="10"/>
  <c r="U33" i="10"/>
  <c r="C33" i="10"/>
  <c r="B34" i="10"/>
  <c r="E33" i="10"/>
  <c r="AD29" i="3"/>
  <c r="AC30" i="3"/>
  <c r="E29" i="3"/>
  <c r="D30" i="3"/>
  <c r="Y29" i="3"/>
  <c r="X30" i="3"/>
  <c r="I29" i="3" l="1"/>
  <c r="J29" i="3" s="1"/>
  <c r="O28" i="3"/>
  <c r="N29" i="3"/>
  <c r="A33" i="3"/>
  <c r="A35" i="10"/>
  <c r="I34" i="10"/>
  <c r="M34" i="10"/>
  <c r="K34" i="10"/>
  <c r="O34" i="10"/>
  <c r="L34" i="10"/>
  <c r="P34" i="10"/>
  <c r="Q34" i="10"/>
  <c r="R34" i="10"/>
  <c r="N34" i="10"/>
  <c r="S31" i="3"/>
  <c r="T31" i="3" s="1"/>
  <c r="W33" i="10"/>
  <c r="X33" i="10" s="1"/>
  <c r="V34" i="10"/>
  <c r="T34" i="10"/>
  <c r="C34" i="10"/>
  <c r="B35" i="10"/>
  <c r="D34" i="10"/>
  <c r="A31" i="7"/>
  <c r="I31" i="7" s="1"/>
  <c r="F34" i="10"/>
  <c r="S34" i="10"/>
  <c r="B33" i="3"/>
  <c r="J34" i="10"/>
  <c r="U34" i="10"/>
  <c r="H34" i="10"/>
  <c r="G34" i="10"/>
  <c r="E34" i="10"/>
  <c r="Y30" i="3"/>
  <c r="X31" i="3"/>
  <c r="AD30" i="3"/>
  <c r="AC31" i="3"/>
  <c r="E30" i="3"/>
  <c r="D31" i="3"/>
  <c r="I30" i="3" l="1"/>
  <c r="J30" i="3" s="1"/>
  <c r="O29" i="3"/>
  <c r="N30" i="3"/>
  <c r="A36" i="10"/>
  <c r="A34" i="3"/>
  <c r="I35" i="10"/>
  <c r="L35" i="10"/>
  <c r="P35" i="10"/>
  <c r="O35" i="10"/>
  <c r="K35" i="10"/>
  <c r="Q35" i="10"/>
  <c r="M35" i="10"/>
  <c r="N35" i="10"/>
  <c r="R35" i="10"/>
  <c r="S32" i="3"/>
  <c r="T32" i="3" s="1"/>
  <c r="W34" i="10"/>
  <c r="X34" i="10" s="1"/>
  <c r="B36" i="10"/>
  <c r="C35" i="10"/>
  <c r="H35" i="10"/>
  <c r="F35" i="10"/>
  <c r="B34" i="3"/>
  <c r="G35" i="10"/>
  <c r="U35" i="10"/>
  <c r="T35" i="10"/>
  <c r="S35" i="10"/>
  <c r="D35" i="10"/>
  <c r="J35" i="10"/>
  <c r="V35" i="10"/>
  <c r="A32" i="7"/>
  <c r="I32" i="7" s="1"/>
  <c r="E35" i="10"/>
  <c r="E31" i="3"/>
  <c r="D32" i="3"/>
  <c r="AD31" i="3"/>
  <c r="AC32" i="3"/>
  <c r="Y31" i="3"/>
  <c r="X32" i="3"/>
  <c r="I31" i="3" l="1"/>
  <c r="J31" i="3" s="1"/>
  <c r="O30" i="3"/>
  <c r="N31" i="3"/>
  <c r="A35" i="3"/>
  <c r="A37" i="10"/>
  <c r="I36" i="10"/>
  <c r="P36" i="10"/>
  <c r="Q36" i="10"/>
  <c r="K36" i="10"/>
  <c r="L36" i="10"/>
  <c r="M36" i="10"/>
  <c r="O36" i="10"/>
  <c r="N36" i="10"/>
  <c r="R36" i="10"/>
  <c r="S33" i="3"/>
  <c r="T33" i="3" s="1"/>
  <c r="W35" i="10"/>
  <c r="X35" i="10" s="1"/>
  <c r="C36" i="10"/>
  <c r="V36" i="10"/>
  <c r="A33" i="7"/>
  <c r="I33" i="7" s="1"/>
  <c r="F36" i="10"/>
  <c r="G36" i="10"/>
  <c r="D36" i="10"/>
  <c r="S36" i="10"/>
  <c r="B35" i="3"/>
  <c r="B37" i="10"/>
  <c r="H36" i="10"/>
  <c r="T36" i="10"/>
  <c r="U36" i="10"/>
  <c r="J36" i="10"/>
  <c r="E36" i="10"/>
  <c r="AD32" i="3"/>
  <c r="AC33" i="3"/>
  <c r="Y32" i="3"/>
  <c r="X33" i="3"/>
  <c r="E32" i="3"/>
  <c r="D33" i="3"/>
  <c r="I32" i="3" l="1"/>
  <c r="J32" i="3" s="1"/>
  <c r="O31" i="3"/>
  <c r="N32" i="3"/>
  <c r="A38" i="10"/>
  <c r="A36" i="3"/>
  <c r="I37" i="10"/>
  <c r="K37" i="10"/>
  <c r="O37" i="10"/>
  <c r="L37" i="10"/>
  <c r="P37" i="10"/>
  <c r="Q37" i="10"/>
  <c r="M37" i="10"/>
  <c r="N37" i="10"/>
  <c r="R37" i="10"/>
  <c r="S34" i="3"/>
  <c r="T34" i="3" s="1"/>
  <c r="B38" i="10"/>
  <c r="J37" i="10"/>
  <c r="V37" i="10"/>
  <c r="A34" i="7"/>
  <c r="I34" i="7" s="1"/>
  <c r="C37" i="10"/>
  <c r="F37" i="10"/>
  <c r="D37" i="10"/>
  <c r="G37" i="10"/>
  <c r="U37" i="10"/>
  <c r="T37" i="10"/>
  <c r="H37" i="10"/>
  <c r="B36" i="3"/>
  <c r="S37" i="10"/>
  <c r="E37" i="10"/>
  <c r="W36" i="10"/>
  <c r="X36" i="10" s="1"/>
  <c r="Y33" i="3"/>
  <c r="X34" i="3"/>
  <c r="AD33" i="3"/>
  <c r="AC34" i="3"/>
  <c r="E33" i="3"/>
  <c r="D34" i="3"/>
  <c r="I33" i="3" l="1"/>
  <c r="J33" i="3" s="1"/>
  <c r="O32" i="3"/>
  <c r="N33" i="3"/>
  <c r="A39" i="10"/>
  <c r="A37" i="3"/>
  <c r="I38" i="10"/>
  <c r="L38" i="10"/>
  <c r="K38" i="10"/>
  <c r="O38" i="10"/>
  <c r="P38" i="10"/>
  <c r="Q38" i="10"/>
  <c r="M38" i="10"/>
  <c r="N38" i="10"/>
  <c r="R38" i="10"/>
  <c r="S35" i="3"/>
  <c r="T35" i="3" s="1"/>
  <c r="H38" i="10"/>
  <c r="S38" i="10"/>
  <c r="J38" i="10"/>
  <c r="T38" i="10"/>
  <c r="F38" i="10"/>
  <c r="A35" i="7"/>
  <c r="I35" i="7" s="1"/>
  <c r="B39" i="10"/>
  <c r="G38" i="10"/>
  <c r="V38" i="10"/>
  <c r="B37" i="3"/>
  <c r="D38" i="10"/>
  <c r="U38" i="10"/>
  <c r="C38" i="10"/>
  <c r="E38" i="10"/>
  <c r="W37" i="10"/>
  <c r="X37" i="10" s="1"/>
  <c r="E34" i="3"/>
  <c r="D35" i="3"/>
  <c r="Y34" i="3"/>
  <c r="X35" i="3"/>
  <c r="AD34" i="3"/>
  <c r="AC35" i="3"/>
  <c r="I34" i="3" l="1"/>
  <c r="J34" i="3" s="1"/>
  <c r="O33" i="3"/>
  <c r="N34" i="3"/>
  <c r="A38" i="3"/>
  <c r="A40" i="10"/>
  <c r="I39" i="10"/>
  <c r="P39" i="10"/>
  <c r="K39" i="10"/>
  <c r="O39" i="10"/>
  <c r="L39" i="10"/>
  <c r="M39" i="10"/>
  <c r="N39" i="10"/>
  <c r="R39" i="10"/>
  <c r="Q39" i="10"/>
  <c r="S36" i="3"/>
  <c r="T36" i="3" s="1"/>
  <c r="W38" i="10"/>
  <c r="X38" i="10" s="1"/>
  <c r="J39" i="10"/>
  <c r="T39" i="10"/>
  <c r="B38" i="3"/>
  <c r="U39" i="10"/>
  <c r="C39" i="10"/>
  <c r="H39" i="10"/>
  <c r="A36" i="7"/>
  <c r="I36" i="7" s="1"/>
  <c r="B40" i="10"/>
  <c r="S39" i="10"/>
  <c r="G39" i="10"/>
  <c r="D39" i="10"/>
  <c r="F39" i="10"/>
  <c r="V39" i="10"/>
  <c r="E39" i="10"/>
  <c r="AD35" i="3"/>
  <c r="AC36" i="3"/>
  <c r="Y35" i="3"/>
  <c r="X36" i="3"/>
  <c r="E35" i="3"/>
  <c r="D36" i="3"/>
  <c r="I35" i="3" l="1"/>
  <c r="J35" i="3" s="1"/>
  <c r="O34" i="3"/>
  <c r="N35" i="3"/>
  <c r="A41" i="10"/>
  <c r="A39" i="3"/>
  <c r="I40" i="10"/>
  <c r="L40" i="10"/>
  <c r="K40" i="10"/>
  <c r="O40" i="10"/>
  <c r="P40" i="10"/>
  <c r="M40" i="10"/>
  <c r="Q40" i="10"/>
  <c r="R40" i="10"/>
  <c r="N40" i="10"/>
  <c r="S37" i="3"/>
  <c r="T37" i="3" s="1"/>
  <c r="V40" i="10"/>
  <c r="D40" i="10"/>
  <c r="A37" i="7"/>
  <c r="I37" i="7" s="1"/>
  <c r="B41" i="10"/>
  <c r="G40" i="10"/>
  <c r="S40" i="10"/>
  <c r="B39" i="3"/>
  <c r="F40" i="10"/>
  <c r="T40" i="10"/>
  <c r="H40" i="10"/>
  <c r="J40" i="10"/>
  <c r="C40" i="10"/>
  <c r="U40" i="10"/>
  <c r="E40" i="10"/>
  <c r="W39" i="10"/>
  <c r="X39" i="10" s="1"/>
  <c r="AD36" i="3"/>
  <c r="AC37" i="3"/>
  <c r="Y36" i="3"/>
  <c r="X37" i="3"/>
  <c r="E36" i="3"/>
  <c r="D37" i="3"/>
  <c r="I36" i="3" l="1"/>
  <c r="J36" i="3" s="1"/>
  <c r="O35" i="3"/>
  <c r="N36" i="3"/>
  <c r="A40" i="3"/>
  <c r="A42" i="10"/>
  <c r="I41" i="10"/>
  <c r="K41" i="10"/>
  <c r="O41" i="10"/>
  <c r="L41" i="10"/>
  <c r="P41" i="10"/>
  <c r="R41" i="10"/>
  <c r="N41" i="10"/>
  <c r="Q41" i="10"/>
  <c r="M41" i="10"/>
  <c r="W40" i="10"/>
  <c r="X40" i="10" s="1"/>
  <c r="S38" i="3"/>
  <c r="T38" i="3" s="1"/>
  <c r="C41" i="10"/>
  <c r="D41" i="10"/>
  <c r="F41" i="10"/>
  <c r="A38" i="7"/>
  <c r="I38" i="7" s="1"/>
  <c r="G41" i="10"/>
  <c r="V41" i="10"/>
  <c r="U41" i="10"/>
  <c r="S41" i="10"/>
  <c r="H41" i="10"/>
  <c r="T41" i="10"/>
  <c r="J41" i="10"/>
  <c r="B40" i="3"/>
  <c r="B42" i="10"/>
  <c r="E41" i="10"/>
  <c r="E37" i="3"/>
  <c r="D38" i="3"/>
  <c r="Y37" i="3"/>
  <c r="X38" i="3"/>
  <c r="AD37" i="3"/>
  <c r="AC38" i="3"/>
  <c r="I37" i="3" l="1"/>
  <c r="J37" i="3" s="1"/>
  <c r="O36" i="3"/>
  <c r="N37" i="3"/>
  <c r="A41" i="3"/>
  <c r="A43" i="10"/>
  <c r="I42" i="10"/>
  <c r="P42" i="10"/>
  <c r="M42" i="10"/>
  <c r="K42" i="10"/>
  <c r="O42" i="10"/>
  <c r="L42" i="10"/>
  <c r="N42" i="10"/>
  <c r="Q42" i="10"/>
  <c r="R42" i="10"/>
  <c r="S39" i="3"/>
  <c r="T39" i="3" s="1"/>
  <c r="D42" i="10"/>
  <c r="S42" i="10"/>
  <c r="C42" i="10"/>
  <c r="H42" i="10"/>
  <c r="J42" i="10"/>
  <c r="B41" i="3"/>
  <c r="B43" i="10"/>
  <c r="F42" i="10"/>
  <c r="U42" i="10"/>
  <c r="A39" i="7"/>
  <c r="I39" i="7" s="1"/>
  <c r="G42" i="10"/>
  <c r="T42" i="10"/>
  <c r="V42" i="10"/>
  <c r="E42" i="10"/>
  <c r="W41" i="10"/>
  <c r="X41" i="10" s="1"/>
  <c r="AD38" i="3"/>
  <c r="AC39" i="3"/>
  <c r="E38" i="3"/>
  <c r="D39" i="3"/>
  <c r="Y38" i="3"/>
  <c r="X39" i="3"/>
  <c r="I38" i="3" l="1"/>
  <c r="J38" i="3" s="1"/>
  <c r="O37" i="3"/>
  <c r="N38" i="3"/>
  <c r="A44" i="10"/>
  <c r="A42" i="3"/>
  <c r="I43" i="10"/>
  <c r="P43" i="10"/>
  <c r="M43" i="10"/>
  <c r="K43" i="10"/>
  <c r="O43" i="10"/>
  <c r="L43" i="10"/>
  <c r="R43" i="10"/>
  <c r="Q43" i="10"/>
  <c r="N43" i="10"/>
  <c r="S40" i="3"/>
  <c r="T40" i="3" s="1"/>
  <c r="W42" i="10"/>
  <c r="X42" i="10" s="1"/>
  <c r="H43" i="10"/>
  <c r="T43" i="10"/>
  <c r="J43" i="10"/>
  <c r="V43" i="10"/>
  <c r="G43" i="10"/>
  <c r="B42" i="3"/>
  <c r="U43" i="10"/>
  <c r="B44" i="10"/>
  <c r="D43" i="10"/>
  <c r="A40" i="7"/>
  <c r="I40" i="7" s="1"/>
  <c r="C43" i="10"/>
  <c r="F43" i="10"/>
  <c r="S43" i="10"/>
  <c r="E43" i="10"/>
  <c r="Y39" i="3"/>
  <c r="X40" i="3"/>
  <c r="E39" i="3"/>
  <c r="D40" i="3"/>
  <c r="AD39" i="3"/>
  <c r="AC40" i="3"/>
  <c r="I39" i="3" l="1"/>
  <c r="J39" i="3" s="1"/>
  <c r="O38" i="3"/>
  <c r="N39" i="3"/>
  <c r="A45" i="10"/>
  <c r="A43" i="3"/>
  <c r="I44" i="10"/>
  <c r="Q44" i="10"/>
  <c r="K44" i="10"/>
  <c r="P44" i="10"/>
  <c r="M44" i="10"/>
  <c r="O44" i="10"/>
  <c r="L44" i="10"/>
  <c r="R44" i="10"/>
  <c r="N44" i="10"/>
  <c r="S41" i="3"/>
  <c r="T41" i="3" s="1"/>
  <c r="W43" i="10"/>
  <c r="X43" i="10" s="1"/>
  <c r="B45" i="10"/>
  <c r="S44" i="10"/>
  <c r="U44" i="10"/>
  <c r="B43" i="3"/>
  <c r="F44" i="10"/>
  <c r="D44" i="10"/>
  <c r="C44" i="10"/>
  <c r="V44" i="10"/>
  <c r="G44" i="10"/>
  <c r="J44" i="10"/>
  <c r="T44" i="10"/>
  <c r="H44" i="10"/>
  <c r="A41" i="7"/>
  <c r="I41" i="7" s="1"/>
  <c r="E44" i="10"/>
  <c r="E40" i="3"/>
  <c r="D41" i="3"/>
  <c r="Y40" i="3"/>
  <c r="X41" i="3"/>
  <c r="AD40" i="3"/>
  <c r="AC41" i="3"/>
  <c r="I40" i="3" l="1"/>
  <c r="J40" i="3" s="1"/>
  <c r="O39" i="3"/>
  <c r="N40" i="3"/>
  <c r="A46" i="10"/>
  <c r="A44" i="3"/>
  <c r="I45" i="10"/>
  <c r="K45" i="10"/>
  <c r="O45" i="10"/>
  <c r="P45" i="10"/>
  <c r="L45" i="10"/>
  <c r="M45" i="10"/>
  <c r="R45" i="10"/>
  <c r="Q45" i="10"/>
  <c r="N45" i="10"/>
  <c r="S42" i="3"/>
  <c r="T42" i="3" s="1"/>
  <c r="W44" i="10"/>
  <c r="X44" i="10" s="1"/>
  <c r="S45" i="10"/>
  <c r="J45" i="10"/>
  <c r="B44" i="3"/>
  <c r="B46" i="10"/>
  <c r="T45" i="10"/>
  <c r="C45" i="10"/>
  <c r="U45" i="10"/>
  <c r="F45" i="10"/>
  <c r="G45" i="10"/>
  <c r="D45" i="10"/>
  <c r="V45" i="10"/>
  <c r="H45" i="10"/>
  <c r="A42" i="7"/>
  <c r="I42" i="7" s="1"/>
  <c r="E45" i="10"/>
  <c r="E41" i="3"/>
  <c r="D42" i="3"/>
  <c r="AD41" i="3"/>
  <c r="AC42" i="3"/>
  <c r="Y41" i="3"/>
  <c r="X42" i="3"/>
  <c r="I41" i="3" l="1"/>
  <c r="J41" i="3" s="1"/>
  <c r="O40" i="3"/>
  <c r="N41" i="3"/>
  <c r="A45" i="3"/>
  <c r="A47" i="10"/>
  <c r="I46" i="10"/>
  <c r="L46" i="10"/>
  <c r="K46" i="10"/>
  <c r="O46" i="10"/>
  <c r="P46" i="10"/>
  <c r="M46" i="10"/>
  <c r="Q46" i="10"/>
  <c r="N46" i="10"/>
  <c r="R46" i="10"/>
  <c r="S43" i="3"/>
  <c r="T43" i="3" s="1"/>
  <c r="W45" i="10"/>
  <c r="X45" i="10" s="1"/>
  <c r="H46" i="10"/>
  <c r="C46" i="10"/>
  <c r="U46" i="10"/>
  <c r="B47" i="10"/>
  <c r="G46" i="10"/>
  <c r="B45" i="3"/>
  <c r="T46" i="10"/>
  <c r="S46" i="10"/>
  <c r="F46" i="10"/>
  <c r="D46" i="10"/>
  <c r="J46" i="10"/>
  <c r="V46" i="10"/>
  <c r="A43" i="7"/>
  <c r="I43" i="7" s="1"/>
  <c r="E46" i="10"/>
  <c r="Y42" i="3"/>
  <c r="X43" i="3"/>
  <c r="AD42" i="3"/>
  <c r="AC43" i="3"/>
  <c r="E42" i="3"/>
  <c r="D43" i="3"/>
  <c r="I42" i="3" l="1"/>
  <c r="J42" i="3" s="1"/>
  <c r="O41" i="3"/>
  <c r="N42" i="3"/>
  <c r="A46" i="3"/>
  <c r="A48" i="10"/>
  <c r="I47" i="10"/>
  <c r="L47" i="10"/>
  <c r="P47" i="10"/>
  <c r="M47" i="10"/>
  <c r="O47" i="10"/>
  <c r="K47" i="10"/>
  <c r="N47" i="10"/>
  <c r="R47" i="10"/>
  <c r="Q47" i="10"/>
  <c r="S44" i="3"/>
  <c r="T44" i="3" s="1"/>
  <c r="B48" i="10"/>
  <c r="H47" i="10"/>
  <c r="V47" i="10"/>
  <c r="A44" i="7"/>
  <c r="I44" i="7" s="1"/>
  <c r="U47" i="10"/>
  <c r="C47" i="10"/>
  <c r="D47" i="10"/>
  <c r="G47" i="10"/>
  <c r="J47" i="10"/>
  <c r="S47" i="10"/>
  <c r="F47" i="10"/>
  <c r="B46" i="3"/>
  <c r="T47" i="10"/>
  <c r="E47" i="10"/>
  <c r="W46" i="10"/>
  <c r="X46" i="10" s="1"/>
  <c r="E43" i="3"/>
  <c r="D44" i="3"/>
  <c r="Y43" i="3"/>
  <c r="X44" i="3"/>
  <c r="AD43" i="3"/>
  <c r="AC44" i="3"/>
  <c r="I43" i="3" l="1"/>
  <c r="J43" i="3" s="1"/>
  <c r="O42" i="3"/>
  <c r="N43" i="3"/>
  <c r="A49" i="10"/>
  <c r="A47" i="3"/>
  <c r="I48" i="10"/>
  <c r="L48" i="10"/>
  <c r="P48" i="10"/>
  <c r="K48" i="10"/>
  <c r="Q48" i="10"/>
  <c r="O48" i="10"/>
  <c r="N48" i="10"/>
  <c r="M48" i="10"/>
  <c r="R48" i="10"/>
  <c r="W47" i="10"/>
  <c r="X47" i="10" s="1"/>
  <c r="S45" i="3"/>
  <c r="T45" i="3" s="1"/>
  <c r="B49" i="10"/>
  <c r="D48" i="10"/>
  <c r="T48" i="10"/>
  <c r="F48" i="10"/>
  <c r="G48" i="10"/>
  <c r="S48" i="10"/>
  <c r="J48" i="10"/>
  <c r="U48" i="10"/>
  <c r="C48" i="10"/>
  <c r="V48" i="10"/>
  <c r="B47" i="3"/>
  <c r="A45" i="7"/>
  <c r="I45" i="7" s="1"/>
  <c r="H48" i="10"/>
  <c r="E48" i="10"/>
  <c r="AD44" i="3"/>
  <c r="AC45" i="3"/>
  <c r="Y44" i="3"/>
  <c r="X45" i="3"/>
  <c r="E44" i="3"/>
  <c r="D45" i="3"/>
  <c r="I44" i="3" l="1"/>
  <c r="J44" i="3" s="1"/>
  <c r="O43" i="3"/>
  <c r="N44" i="3"/>
  <c r="A48" i="3"/>
  <c r="A50" i="10"/>
  <c r="I49" i="10"/>
  <c r="K49" i="10"/>
  <c r="O49" i="10"/>
  <c r="M49" i="10"/>
  <c r="L49" i="10"/>
  <c r="P49" i="10"/>
  <c r="N49" i="10"/>
  <c r="Q49" i="10"/>
  <c r="R49" i="10"/>
  <c r="S46" i="3"/>
  <c r="T46" i="3" s="1"/>
  <c r="W48" i="10"/>
  <c r="X48" i="10" s="1"/>
  <c r="F49" i="10"/>
  <c r="H49" i="10"/>
  <c r="B48" i="3"/>
  <c r="C49" i="10"/>
  <c r="T49" i="10"/>
  <c r="V49" i="10"/>
  <c r="A46" i="7"/>
  <c r="I46" i="7" s="1"/>
  <c r="G49" i="10"/>
  <c r="B50" i="10"/>
  <c r="D49" i="10"/>
  <c r="U49" i="10"/>
  <c r="S49" i="10"/>
  <c r="J49" i="10"/>
  <c r="E49" i="10"/>
  <c r="Y45" i="3"/>
  <c r="X46" i="3"/>
  <c r="E45" i="3"/>
  <c r="D46" i="3"/>
  <c r="AD45" i="3"/>
  <c r="AC46" i="3"/>
  <c r="I45" i="3" l="1"/>
  <c r="J45" i="3" s="1"/>
  <c r="O44" i="3"/>
  <c r="N45" i="3"/>
  <c r="A49" i="3"/>
  <c r="A51" i="10"/>
  <c r="I50" i="10"/>
  <c r="K50" i="10"/>
  <c r="O50" i="10"/>
  <c r="L50" i="10"/>
  <c r="P50" i="10"/>
  <c r="M50" i="10"/>
  <c r="R50" i="10"/>
  <c r="N50" i="10"/>
  <c r="Q50" i="10"/>
  <c r="S47" i="3"/>
  <c r="T47" i="3" s="1"/>
  <c r="H50" i="10"/>
  <c r="B51" i="10"/>
  <c r="J50" i="10"/>
  <c r="S50" i="10"/>
  <c r="T50" i="10"/>
  <c r="C50" i="10"/>
  <c r="F50" i="10"/>
  <c r="A47" i="7"/>
  <c r="I47" i="7" s="1"/>
  <c r="D50" i="10"/>
  <c r="V50" i="10"/>
  <c r="U50" i="10"/>
  <c r="B49" i="3"/>
  <c r="G50" i="10"/>
  <c r="E50" i="10"/>
  <c r="W49" i="10"/>
  <c r="X49" i="10" s="1"/>
  <c r="E46" i="3"/>
  <c r="D47" i="3"/>
  <c r="AD46" i="3"/>
  <c r="AC47" i="3"/>
  <c r="Y46" i="3"/>
  <c r="X47" i="3"/>
  <c r="I46" i="3" l="1"/>
  <c r="J46" i="3" s="1"/>
  <c r="O45" i="3"/>
  <c r="N46" i="3"/>
  <c r="A50" i="3"/>
  <c r="A52" i="10"/>
  <c r="I51" i="10"/>
  <c r="L51" i="10"/>
  <c r="P51" i="10"/>
  <c r="K51" i="10"/>
  <c r="M51" i="10"/>
  <c r="O51" i="10"/>
  <c r="Q51" i="10"/>
  <c r="R51" i="10"/>
  <c r="N51" i="10"/>
  <c r="S48" i="3"/>
  <c r="T48" i="3" s="1"/>
  <c r="W50" i="10"/>
  <c r="X50" i="10" s="1"/>
  <c r="F51" i="10"/>
  <c r="D51" i="10"/>
  <c r="V51" i="10"/>
  <c r="B52" i="10"/>
  <c r="C51" i="10"/>
  <c r="A48" i="7"/>
  <c r="I48" i="7" s="1"/>
  <c r="U51" i="10"/>
  <c r="J51" i="10"/>
  <c r="G51" i="10"/>
  <c r="S51" i="10"/>
  <c r="T51" i="10"/>
  <c r="B50" i="3"/>
  <c r="H51" i="10"/>
  <c r="E51" i="10"/>
  <c r="AD47" i="3"/>
  <c r="AC48" i="3"/>
  <c r="Y47" i="3"/>
  <c r="X48" i="3"/>
  <c r="E47" i="3"/>
  <c r="D48" i="3"/>
  <c r="I47" i="3" l="1"/>
  <c r="J47" i="3" s="1"/>
  <c r="O46" i="3"/>
  <c r="N47" i="3"/>
  <c r="A51" i="3"/>
  <c r="A53" i="10"/>
  <c r="I52" i="10"/>
  <c r="L52" i="10"/>
  <c r="P52" i="10"/>
  <c r="Q52" i="10"/>
  <c r="K52" i="10"/>
  <c r="M52" i="10"/>
  <c r="O52" i="10"/>
  <c r="N52" i="10"/>
  <c r="R52" i="10"/>
  <c r="S49" i="3"/>
  <c r="T49" i="3" s="1"/>
  <c r="V52" i="10"/>
  <c r="D52" i="10"/>
  <c r="B51" i="3"/>
  <c r="B53" i="10"/>
  <c r="C52" i="10"/>
  <c r="S52" i="10"/>
  <c r="A49" i="7"/>
  <c r="I49" i="7" s="1"/>
  <c r="G52" i="10"/>
  <c r="J52" i="10"/>
  <c r="U52" i="10"/>
  <c r="F52" i="10"/>
  <c r="H52" i="10"/>
  <c r="T52" i="10"/>
  <c r="E52" i="10"/>
  <c r="W51" i="10"/>
  <c r="X51" i="10" s="1"/>
  <c r="E48" i="3"/>
  <c r="D49" i="3"/>
  <c r="AD48" i="3"/>
  <c r="AC49" i="3"/>
  <c r="Y48" i="3"/>
  <c r="X49" i="3"/>
  <c r="I48" i="3" l="1"/>
  <c r="J48" i="3" s="1"/>
  <c r="O47" i="3"/>
  <c r="N48" i="3"/>
  <c r="A54" i="10"/>
  <c r="A52" i="3"/>
  <c r="I53" i="10"/>
  <c r="K53" i="10"/>
  <c r="O53" i="10"/>
  <c r="M53" i="10"/>
  <c r="L53" i="10"/>
  <c r="P53" i="10"/>
  <c r="Q53" i="10"/>
  <c r="N53" i="10"/>
  <c r="R53" i="10"/>
  <c r="S50" i="3"/>
  <c r="T50" i="3" s="1"/>
  <c r="W52" i="10"/>
  <c r="X52" i="10" s="1"/>
  <c r="B54" i="10"/>
  <c r="J53" i="10"/>
  <c r="U53" i="10"/>
  <c r="B52" i="3"/>
  <c r="C53" i="10"/>
  <c r="H53" i="10"/>
  <c r="D53" i="10"/>
  <c r="G53" i="10"/>
  <c r="V53" i="10"/>
  <c r="T53" i="10"/>
  <c r="A50" i="7"/>
  <c r="I50" i="7" s="1"/>
  <c r="S53" i="10"/>
  <c r="F53" i="10"/>
  <c r="E53" i="10"/>
  <c r="AD49" i="3"/>
  <c r="AC50" i="3"/>
  <c r="Y49" i="3"/>
  <c r="X50" i="3"/>
  <c r="E49" i="3"/>
  <c r="D50" i="3"/>
  <c r="I49" i="3" l="1"/>
  <c r="J49" i="3" s="1"/>
  <c r="O48" i="3"/>
  <c r="N49" i="3"/>
  <c r="A55" i="10"/>
  <c r="A53" i="3"/>
  <c r="I54" i="10"/>
  <c r="K54" i="10"/>
  <c r="O54" i="10"/>
  <c r="L54" i="10"/>
  <c r="P54" i="10"/>
  <c r="R54" i="10"/>
  <c r="Q54" i="10"/>
  <c r="N54" i="10"/>
  <c r="M54" i="10"/>
  <c r="S51" i="3"/>
  <c r="T51" i="3" s="1"/>
  <c r="W53" i="10"/>
  <c r="X53" i="10" s="1"/>
  <c r="D54" i="10"/>
  <c r="G54" i="10"/>
  <c r="S54" i="10"/>
  <c r="B53" i="3"/>
  <c r="H54" i="10"/>
  <c r="U54" i="10"/>
  <c r="C54" i="10"/>
  <c r="T54" i="10"/>
  <c r="F54" i="10"/>
  <c r="J54" i="10"/>
  <c r="B55" i="10"/>
  <c r="V54" i="10"/>
  <c r="A51" i="7"/>
  <c r="I51" i="7" s="1"/>
  <c r="E54" i="10"/>
  <c r="E50" i="3"/>
  <c r="D51" i="3"/>
  <c r="Y50" i="3"/>
  <c r="X51" i="3"/>
  <c r="AD50" i="3"/>
  <c r="AC51" i="3"/>
  <c r="I50" i="3" l="1"/>
  <c r="J50" i="3" s="1"/>
  <c r="O49" i="3"/>
  <c r="N50" i="3"/>
  <c r="A56" i="10"/>
  <c r="A54" i="3"/>
  <c r="I55" i="10"/>
  <c r="L55" i="10"/>
  <c r="P55" i="10"/>
  <c r="O55" i="10"/>
  <c r="K55" i="10"/>
  <c r="M55" i="10"/>
  <c r="Q55" i="10"/>
  <c r="R55" i="10"/>
  <c r="N55" i="10"/>
  <c r="S52" i="3"/>
  <c r="T52" i="3" s="1"/>
  <c r="U55" i="10"/>
  <c r="F55" i="10"/>
  <c r="C55" i="10"/>
  <c r="B54" i="3"/>
  <c r="B56" i="10"/>
  <c r="D55" i="10"/>
  <c r="G55" i="10"/>
  <c r="H55" i="10"/>
  <c r="J55" i="10"/>
  <c r="A52" i="7"/>
  <c r="I52" i="7" s="1"/>
  <c r="S55" i="10"/>
  <c r="V55" i="10"/>
  <c r="T55" i="10"/>
  <c r="E55" i="10"/>
  <c r="W54" i="10"/>
  <c r="X54" i="10" s="1"/>
  <c r="AD51" i="3"/>
  <c r="AC52" i="3"/>
  <c r="Y51" i="3"/>
  <c r="X52" i="3"/>
  <c r="E51" i="3"/>
  <c r="D52" i="3"/>
  <c r="I51" i="3" l="1"/>
  <c r="J51" i="3" s="1"/>
  <c r="O50" i="3"/>
  <c r="N51" i="3"/>
  <c r="A55" i="3"/>
  <c r="A57" i="10"/>
  <c r="I56" i="10"/>
  <c r="L56" i="10"/>
  <c r="P56" i="10"/>
  <c r="M56" i="10"/>
  <c r="Q56" i="10"/>
  <c r="O56" i="10"/>
  <c r="K56" i="10"/>
  <c r="N56" i="10"/>
  <c r="R56" i="10"/>
  <c r="S53" i="3"/>
  <c r="T53" i="3" s="1"/>
  <c r="W55" i="10"/>
  <c r="X55" i="10" s="1"/>
  <c r="B57" i="10"/>
  <c r="G56" i="10"/>
  <c r="U56" i="10"/>
  <c r="A53" i="7"/>
  <c r="I53" i="7" s="1"/>
  <c r="F56" i="10"/>
  <c r="T56" i="10"/>
  <c r="C56" i="10"/>
  <c r="J56" i="10"/>
  <c r="D56" i="10"/>
  <c r="H56" i="10"/>
  <c r="V56" i="10"/>
  <c r="S56" i="10"/>
  <c r="B55" i="3"/>
  <c r="E56" i="10"/>
  <c r="Y52" i="3"/>
  <c r="X53" i="3"/>
  <c r="E52" i="3"/>
  <c r="D53" i="3"/>
  <c r="AD52" i="3"/>
  <c r="AC53" i="3"/>
  <c r="I52" i="3" l="1"/>
  <c r="J52" i="3" s="1"/>
  <c r="E4" i="11"/>
  <c r="E5" i="11"/>
  <c r="G6" i="11"/>
  <c r="C4" i="11"/>
  <c r="F5" i="11"/>
  <c r="F4" i="11"/>
  <c r="D5" i="11"/>
  <c r="D4" i="11"/>
  <c r="F6" i="11"/>
  <c r="B4" i="11"/>
  <c r="E6" i="11"/>
  <c r="C5" i="11"/>
  <c r="D6" i="11"/>
  <c r="G5" i="11"/>
  <c r="B5" i="11"/>
  <c r="C6" i="11"/>
  <c r="B6" i="11"/>
  <c r="G4" i="11"/>
  <c r="B13" i="11"/>
  <c r="G12" i="11"/>
  <c r="F11" i="11"/>
  <c r="C13" i="11"/>
  <c r="C12" i="11"/>
  <c r="C11" i="11"/>
  <c r="F12" i="11"/>
  <c r="G11" i="11"/>
  <c r="G13" i="11"/>
  <c r="E12" i="11"/>
  <c r="E13" i="11"/>
  <c r="D12" i="11"/>
  <c r="F13" i="11"/>
  <c r="E11" i="11"/>
  <c r="B11" i="11"/>
  <c r="D13" i="11"/>
  <c r="D11" i="11"/>
  <c r="B12" i="11"/>
  <c r="O51" i="3"/>
  <c r="N52" i="3"/>
  <c r="A58" i="10"/>
  <c r="A56" i="3"/>
  <c r="I57" i="10"/>
  <c r="K57" i="10"/>
  <c r="O57" i="10"/>
  <c r="M57" i="10"/>
  <c r="L57" i="10"/>
  <c r="P57" i="10"/>
  <c r="N57" i="10"/>
  <c r="Q57" i="10"/>
  <c r="R57" i="10"/>
  <c r="S54" i="3"/>
  <c r="T54" i="3" s="1"/>
  <c r="W56" i="10"/>
  <c r="X56" i="10" s="1"/>
  <c r="T57" i="10"/>
  <c r="A54" i="7"/>
  <c r="I54" i="7" s="1"/>
  <c r="C57" i="10"/>
  <c r="G57" i="10"/>
  <c r="B58" i="10"/>
  <c r="U57" i="10"/>
  <c r="F57" i="10"/>
  <c r="V57" i="10"/>
  <c r="H57" i="10"/>
  <c r="S57" i="10"/>
  <c r="J57" i="10"/>
  <c r="D57" i="10"/>
  <c r="B56" i="3"/>
  <c r="G14" i="11" s="1"/>
  <c r="E57" i="10"/>
  <c r="Y53" i="3"/>
  <c r="X54" i="3"/>
  <c r="AD53" i="3"/>
  <c r="AC54" i="3"/>
  <c r="E53" i="3"/>
  <c r="D54" i="3"/>
  <c r="F7" i="11" l="1"/>
  <c r="D7" i="11"/>
  <c r="G7" i="11"/>
  <c r="E7" i="11"/>
  <c r="C7" i="11"/>
  <c r="E14" i="11"/>
  <c r="B7" i="11"/>
  <c r="D14" i="11"/>
  <c r="F14" i="11"/>
  <c r="C14" i="11"/>
  <c r="B14" i="11"/>
  <c r="I53" i="3"/>
  <c r="J53" i="3" s="1"/>
  <c r="O52" i="3"/>
  <c r="N53" i="3"/>
  <c r="A59" i="10"/>
  <c r="A57" i="3"/>
  <c r="I58" i="10"/>
  <c r="K58" i="10"/>
  <c r="O58" i="10"/>
  <c r="L58" i="10"/>
  <c r="P58" i="10"/>
  <c r="M58" i="10"/>
  <c r="R58" i="10"/>
  <c r="N58" i="10"/>
  <c r="Q58" i="10"/>
  <c r="S55" i="3"/>
  <c r="T55" i="3" s="1"/>
  <c r="W57" i="10"/>
  <c r="X57" i="10" s="1"/>
  <c r="F58" i="10"/>
  <c r="D58" i="10"/>
  <c r="S58" i="10"/>
  <c r="U58" i="10"/>
  <c r="C58" i="10"/>
  <c r="J58" i="10"/>
  <c r="B59" i="10"/>
  <c r="B57" i="3"/>
  <c r="H58" i="10"/>
  <c r="T58" i="10"/>
  <c r="V58" i="10"/>
  <c r="A55" i="7"/>
  <c r="I55" i="7" s="1"/>
  <c r="G58" i="10"/>
  <c r="E58" i="10"/>
  <c r="AD54" i="3"/>
  <c r="AC55" i="3"/>
  <c r="Y54" i="3"/>
  <c r="X55" i="3"/>
  <c r="E54" i="3"/>
  <c r="D55" i="3"/>
  <c r="I54" i="3" l="1"/>
  <c r="J54" i="3" s="1"/>
  <c r="O53" i="3"/>
  <c r="N54" i="3"/>
  <c r="A58" i="3"/>
  <c r="A60" i="10"/>
  <c r="I59" i="10"/>
  <c r="L59" i="10"/>
  <c r="P59" i="10"/>
  <c r="M59" i="10"/>
  <c r="K59" i="10"/>
  <c r="O59" i="10"/>
  <c r="Q59" i="10"/>
  <c r="N59" i="10"/>
  <c r="R59" i="10"/>
  <c r="S56" i="3"/>
  <c r="T56" i="3" s="1"/>
  <c r="W58" i="10"/>
  <c r="X58" i="10" s="1"/>
  <c r="C59" i="10"/>
  <c r="S59" i="10"/>
  <c r="B58" i="3"/>
  <c r="J59" i="10"/>
  <c r="H59" i="10"/>
  <c r="G59" i="10"/>
  <c r="V59" i="10"/>
  <c r="U59" i="10"/>
  <c r="F59" i="10"/>
  <c r="D59" i="10"/>
  <c r="T59" i="10"/>
  <c r="B60" i="10"/>
  <c r="A56" i="7"/>
  <c r="I56" i="7" s="1"/>
  <c r="E59" i="10"/>
  <c r="E55" i="3"/>
  <c r="D56" i="3"/>
  <c r="Y55" i="3"/>
  <c r="X56" i="3"/>
  <c r="AD55" i="3"/>
  <c r="AC56" i="3"/>
  <c r="G48" i="12" l="1"/>
  <c r="B48" i="12"/>
  <c r="F48" i="12"/>
  <c r="E48" i="12"/>
  <c r="I55" i="3"/>
  <c r="J55" i="3" s="1"/>
  <c r="C48" i="12" s="1"/>
  <c r="O54" i="3"/>
  <c r="N55" i="3"/>
  <c r="A61" i="10"/>
  <c r="A59" i="3"/>
  <c r="I60" i="10"/>
  <c r="K60" i="10"/>
  <c r="L60" i="10"/>
  <c r="P60" i="10"/>
  <c r="O60" i="10"/>
  <c r="Q60" i="10"/>
  <c r="R60" i="10"/>
  <c r="M60" i="10"/>
  <c r="N60" i="10"/>
  <c r="S57" i="3"/>
  <c r="T57" i="3" s="1"/>
  <c r="W59" i="10"/>
  <c r="X59" i="10" s="1"/>
  <c r="B61" i="10"/>
  <c r="S60" i="10"/>
  <c r="T60" i="10"/>
  <c r="B59" i="3"/>
  <c r="F60" i="10"/>
  <c r="C60" i="10"/>
  <c r="G60" i="10"/>
  <c r="J60" i="10"/>
  <c r="H60" i="10"/>
  <c r="D60" i="10"/>
  <c r="V60" i="10"/>
  <c r="U60" i="10"/>
  <c r="A57" i="7"/>
  <c r="I57" i="7" s="1"/>
  <c r="E60" i="10"/>
  <c r="Y56" i="3"/>
  <c r="X57" i="3"/>
  <c r="AD56" i="3"/>
  <c r="AC57" i="3"/>
  <c r="E56" i="3"/>
  <c r="D57" i="3"/>
  <c r="I56" i="3" l="1"/>
  <c r="J56" i="3" s="1"/>
  <c r="O55" i="3"/>
  <c r="D48" i="12" s="1"/>
  <c r="N56" i="3"/>
  <c r="S58" i="3"/>
  <c r="T58" i="3" s="1"/>
  <c r="A60" i="3"/>
  <c r="A62" i="10"/>
  <c r="I61" i="10"/>
  <c r="M61" i="10"/>
  <c r="K61" i="10"/>
  <c r="L61" i="10"/>
  <c r="P61" i="10"/>
  <c r="O61" i="10"/>
  <c r="R61" i="10"/>
  <c r="Q61" i="10"/>
  <c r="N61" i="10"/>
  <c r="W60" i="10"/>
  <c r="X60" i="10" s="1"/>
  <c r="S61" i="10"/>
  <c r="C61" i="10"/>
  <c r="H61" i="10"/>
  <c r="A58" i="7"/>
  <c r="I58" i="7" s="1"/>
  <c r="B62" i="10"/>
  <c r="J61" i="10"/>
  <c r="D61" i="10"/>
  <c r="T61" i="10"/>
  <c r="F61" i="10"/>
  <c r="U61" i="10"/>
  <c r="V61" i="10"/>
  <c r="B60" i="3"/>
  <c r="G61" i="10"/>
  <c r="E61" i="10"/>
  <c r="E57" i="3"/>
  <c r="D58" i="3"/>
  <c r="AD57" i="3"/>
  <c r="AC58" i="3"/>
  <c r="Y57" i="3"/>
  <c r="X58" i="3"/>
  <c r="I57" i="3" l="1"/>
  <c r="J57" i="3" s="1"/>
  <c r="O56" i="3"/>
  <c r="N57" i="3"/>
  <c r="A63" i="10"/>
  <c r="A61" i="3"/>
  <c r="I62" i="10"/>
  <c r="K62" i="10"/>
  <c r="O62" i="10"/>
  <c r="L62" i="10"/>
  <c r="P62" i="10"/>
  <c r="M62" i="10"/>
  <c r="N62" i="10"/>
  <c r="R62" i="10"/>
  <c r="Q62" i="10"/>
  <c r="S59" i="3"/>
  <c r="T59" i="3" s="1"/>
  <c r="W61" i="10"/>
  <c r="X61" i="10" s="1"/>
  <c r="V62" i="10"/>
  <c r="T62" i="10"/>
  <c r="D62" i="10"/>
  <c r="C62" i="10"/>
  <c r="B63" i="10"/>
  <c r="A59" i="7"/>
  <c r="I59" i="7" s="1"/>
  <c r="F62" i="10"/>
  <c r="H62" i="10"/>
  <c r="S62" i="10"/>
  <c r="B61" i="3"/>
  <c r="J62" i="10"/>
  <c r="U62" i="10"/>
  <c r="G62" i="10"/>
  <c r="E62" i="10"/>
  <c r="AD58" i="3"/>
  <c r="AC59" i="3"/>
  <c r="E58" i="3"/>
  <c r="D59" i="3"/>
  <c r="Y58" i="3"/>
  <c r="X59" i="3"/>
  <c r="I58" i="3" l="1"/>
  <c r="J58" i="3" s="1"/>
  <c r="O57" i="3"/>
  <c r="N58" i="3"/>
  <c r="A64" i="10"/>
  <c r="A62" i="3"/>
  <c r="I63" i="10"/>
  <c r="K63" i="10"/>
  <c r="O63" i="10"/>
  <c r="L63" i="10"/>
  <c r="P63" i="10"/>
  <c r="M63" i="10"/>
  <c r="R63" i="10"/>
  <c r="Q63" i="10"/>
  <c r="N63" i="10"/>
  <c r="S60" i="3"/>
  <c r="T60" i="3" s="1"/>
  <c r="W62" i="10"/>
  <c r="X62" i="10" s="1"/>
  <c r="U63" i="10"/>
  <c r="T63" i="10"/>
  <c r="S63" i="10"/>
  <c r="H63" i="10"/>
  <c r="B62" i="3"/>
  <c r="B64" i="10"/>
  <c r="J63" i="10"/>
  <c r="V63" i="10"/>
  <c r="C63" i="10"/>
  <c r="A60" i="7"/>
  <c r="I60" i="7" s="1"/>
  <c r="D63" i="10"/>
  <c r="G63" i="10"/>
  <c r="F63" i="10"/>
  <c r="E63" i="10"/>
  <c r="Y59" i="3"/>
  <c r="X60" i="3"/>
  <c r="E59" i="3"/>
  <c r="D60" i="3"/>
  <c r="AD59" i="3"/>
  <c r="AC60" i="3"/>
  <c r="I59" i="3" l="1"/>
  <c r="J59" i="3" s="1"/>
  <c r="O58" i="3"/>
  <c r="N59" i="3"/>
  <c r="A65" i="10"/>
  <c r="A63" i="3"/>
  <c r="I64" i="10"/>
  <c r="O64" i="10"/>
  <c r="M64" i="10"/>
  <c r="L64" i="10"/>
  <c r="P64" i="10"/>
  <c r="K64" i="10"/>
  <c r="Q64" i="10"/>
  <c r="N64" i="10"/>
  <c r="R64" i="10"/>
  <c r="S61" i="3"/>
  <c r="T61" i="3" s="1"/>
  <c r="W63" i="10"/>
  <c r="X63" i="10" s="1"/>
  <c r="C64" i="10"/>
  <c r="B63" i="3"/>
  <c r="B65" i="10"/>
  <c r="G64" i="10"/>
  <c r="F64" i="10"/>
  <c r="A61" i="7"/>
  <c r="I61" i="7" s="1"/>
  <c r="U64" i="10"/>
  <c r="V64" i="10"/>
  <c r="T64" i="10"/>
  <c r="D64" i="10"/>
  <c r="H64" i="10"/>
  <c r="S64" i="10"/>
  <c r="J64" i="10"/>
  <c r="E64" i="10"/>
  <c r="AD60" i="3"/>
  <c r="AC61" i="3"/>
  <c r="Y60" i="3"/>
  <c r="X61" i="3"/>
  <c r="E60" i="3"/>
  <c r="D61" i="3"/>
  <c r="I60" i="3" l="1"/>
  <c r="J60" i="3" s="1"/>
  <c r="O59" i="3"/>
  <c r="N60" i="3"/>
  <c r="A64" i="3"/>
  <c r="A66" i="10"/>
  <c r="I65" i="10"/>
  <c r="K65" i="10"/>
  <c r="O65" i="10"/>
  <c r="L65" i="10"/>
  <c r="P65" i="10"/>
  <c r="Q65" i="10"/>
  <c r="N65" i="10"/>
  <c r="M65" i="10"/>
  <c r="R65" i="10"/>
  <c r="S62" i="3"/>
  <c r="T62" i="3" s="1"/>
  <c r="J65" i="10"/>
  <c r="V65" i="10"/>
  <c r="A62" i="7"/>
  <c r="I62" i="7" s="1"/>
  <c r="H65" i="10"/>
  <c r="G65" i="10"/>
  <c r="B64" i="3"/>
  <c r="F65" i="10"/>
  <c r="U65" i="10"/>
  <c r="D65" i="10"/>
  <c r="T65" i="10"/>
  <c r="C65" i="10"/>
  <c r="B66" i="10"/>
  <c r="S65" i="10"/>
  <c r="E65" i="10"/>
  <c r="W64" i="10"/>
  <c r="X64" i="10" s="1"/>
  <c r="E61" i="3"/>
  <c r="D62" i="3"/>
  <c r="Y61" i="3"/>
  <c r="X62" i="3"/>
  <c r="AD61" i="3"/>
  <c r="AC62" i="3"/>
  <c r="I61" i="3" l="1"/>
  <c r="J61" i="3" s="1"/>
  <c r="O60" i="3"/>
  <c r="N61" i="3"/>
  <c r="A67" i="10"/>
  <c r="A65" i="3"/>
  <c r="I66" i="10"/>
  <c r="O66" i="10"/>
  <c r="K66" i="10"/>
  <c r="M66" i="10"/>
  <c r="L66" i="10"/>
  <c r="P66" i="10"/>
  <c r="R66" i="10"/>
  <c r="Q66" i="10"/>
  <c r="N66" i="10"/>
  <c r="S63" i="3"/>
  <c r="T63" i="3" s="1"/>
  <c r="V66" i="10"/>
  <c r="G66" i="10"/>
  <c r="F66" i="10"/>
  <c r="A63" i="7"/>
  <c r="I63" i="7" s="1"/>
  <c r="B67" i="10"/>
  <c r="S66" i="10"/>
  <c r="B65" i="3"/>
  <c r="C66" i="10"/>
  <c r="H66" i="10"/>
  <c r="D66" i="10"/>
  <c r="J66" i="10"/>
  <c r="T66" i="10"/>
  <c r="U66" i="10"/>
  <c r="E66" i="10"/>
  <c r="W65" i="10"/>
  <c r="X65" i="10" s="1"/>
  <c r="E62" i="3"/>
  <c r="D63" i="3"/>
  <c r="AD62" i="3"/>
  <c r="AC63" i="3"/>
  <c r="Y62" i="3"/>
  <c r="X63" i="3"/>
  <c r="I62" i="3" l="1"/>
  <c r="J62" i="3" s="1"/>
  <c r="O61" i="3"/>
  <c r="N62" i="3"/>
  <c r="A66" i="3"/>
  <c r="A68" i="10"/>
  <c r="I67" i="10"/>
  <c r="L67" i="10"/>
  <c r="P67" i="10"/>
  <c r="M67" i="10"/>
  <c r="O67" i="10"/>
  <c r="K67" i="10"/>
  <c r="N67" i="10"/>
  <c r="Q67" i="10"/>
  <c r="R67" i="10"/>
  <c r="S64" i="3"/>
  <c r="T64" i="3" s="1"/>
  <c r="W66" i="10"/>
  <c r="X66" i="10" s="1"/>
  <c r="G67" i="10"/>
  <c r="B68" i="10"/>
  <c r="V67" i="10"/>
  <c r="B66" i="3"/>
  <c r="S67" i="10"/>
  <c r="D67" i="10"/>
  <c r="U67" i="10"/>
  <c r="E67" i="10"/>
  <c r="T67" i="10"/>
  <c r="C67" i="10"/>
  <c r="J67" i="10"/>
  <c r="H67" i="10"/>
  <c r="F67" i="10"/>
  <c r="E63" i="3"/>
  <c r="D64" i="3"/>
  <c r="Y63" i="3"/>
  <c r="X64" i="3"/>
  <c r="AD63" i="3"/>
  <c r="AC64" i="3"/>
  <c r="I63" i="3" l="1"/>
  <c r="J63" i="3" s="1"/>
  <c r="O62" i="3"/>
  <c r="N63" i="3"/>
  <c r="A67" i="3"/>
  <c r="A69" i="10"/>
  <c r="I68" i="10"/>
  <c r="K68" i="10"/>
  <c r="L68" i="10"/>
  <c r="P68" i="10"/>
  <c r="M68" i="10"/>
  <c r="O68" i="10"/>
  <c r="Q68" i="10"/>
  <c r="R68" i="10"/>
  <c r="N68" i="10"/>
  <c r="S65" i="3"/>
  <c r="T65" i="3" s="1"/>
  <c r="W67" i="10"/>
  <c r="X67" i="10" s="1"/>
  <c r="U68" i="10"/>
  <c r="B67" i="3"/>
  <c r="H68" i="10"/>
  <c r="C68" i="10"/>
  <c r="S68" i="10"/>
  <c r="T68" i="10"/>
  <c r="J68" i="10"/>
  <c r="B69" i="10"/>
  <c r="G68" i="10"/>
  <c r="F68" i="10"/>
  <c r="E68" i="10"/>
  <c r="D68" i="10"/>
  <c r="V68" i="10"/>
  <c r="AD64" i="3"/>
  <c r="AC65" i="3"/>
  <c r="Y64" i="3"/>
  <c r="X65" i="3"/>
  <c r="E64" i="3"/>
  <c r="D65" i="3"/>
  <c r="I64" i="3" l="1"/>
  <c r="J64" i="3" s="1"/>
  <c r="O63" i="3"/>
  <c r="N64" i="3"/>
  <c r="A70" i="10"/>
  <c r="A68" i="3"/>
  <c r="I69" i="10"/>
  <c r="O69" i="10"/>
  <c r="L69" i="10"/>
  <c r="P69" i="10"/>
  <c r="K69" i="10"/>
  <c r="M69" i="10"/>
  <c r="Q69" i="10"/>
  <c r="R69" i="10"/>
  <c r="N69" i="10"/>
  <c r="S66" i="3"/>
  <c r="T66" i="3" s="1"/>
  <c r="V69" i="10"/>
  <c r="U69" i="10"/>
  <c r="F69" i="10"/>
  <c r="G69" i="10"/>
  <c r="B70" i="10"/>
  <c r="D69" i="10"/>
  <c r="T69" i="10"/>
  <c r="C69" i="10"/>
  <c r="E69" i="10"/>
  <c r="S69" i="10"/>
  <c r="B68" i="3"/>
  <c r="J69" i="10"/>
  <c r="H69" i="10"/>
  <c r="W68" i="10"/>
  <c r="X68" i="10" s="1"/>
  <c r="Y65" i="3"/>
  <c r="X66" i="3"/>
  <c r="AD65" i="3"/>
  <c r="AC66" i="3"/>
  <c r="E65" i="3"/>
  <c r="D66" i="3"/>
  <c r="I65" i="3" l="1"/>
  <c r="J65" i="3" s="1"/>
  <c r="O64" i="3"/>
  <c r="N65" i="3"/>
  <c r="A71" i="10"/>
  <c r="A69" i="3"/>
  <c r="I70" i="10"/>
  <c r="K70" i="10"/>
  <c r="O70" i="10"/>
  <c r="L70" i="10"/>
  <c r="P70" i="10"/>
  <c r="M70" i="10"/>
  <c r="N70" i="10"/>
  <c r="Q70" i="10"/>
  <c r="R70" i="10"/>
  <c r="S67" i="3"/>
  <c r="T67" i="3" s="1"/>
  <c r="J70" i="10"/>
  <c r="B71" i="10"/>
  <c r="B69" i="3"/>
  <c r="V70" i="10"/>
  <c r="H70" i="10"/>
  <c r="U70" i="10"/>
  <c r="G70" i="10"/>
  <c r="D70" i="10"/>
  <c r="E70" i="10"/>
  <c r="F70" i="10"/>
  <c r="T70" i="10"/>
  <c r="S70" i="10"/>
  <c r="C70" i="10"/>
  <c r="W69" i="10"/>
  <c r="X69" i="10" s="1"/>
  <c r="AD66" i="3"/>
  <c r="AC67" i="3"/>
  <c r="E66" i="3"/>
  <c r="D67" i="3"/>
  <c r="Y66" i="3"/>
  <c r="X67" i="3"/>
  <c r="I66" i="3" l="1"/>
  <c r="J66" i="3" s="1"/>
  <c r="N66" i="3"/>
  <c r="O65" i="3"/>
  <c r="A72" i="10"/>
  <c r="A70" i="3"/>
  <c r="I71" i="10"/>
  <c r="K71" i="10"/>
  <c r="O71" i="10"/>
  <c r="L71" i="10"/>
  <c r="P71" i="10"/>
  <c r="M71" i="10"/>
  <c r="Q71" i="10"/>
  <c r="R71" i="10"/>
  <c r="N71" i="10"/>
  <c r="S68" i="3"/>
  <c r="T68" i="3" s="1"/>
  <c r="W70" i="10"/>
  <c r="X70" i="10" s="1"/>
  <c r="C71" i="10"/>
  <c r="E71" i="10"/>
  <c r="V71" i="10"/>
  <c r="F71" i="10"/>
  <c r="S71" i="10"/>
  <c r="D71" i="10"/>
  <c r="U71" i="10"/>
  <c r="T71" i="10"/>
  <c r="B72" i="10"/>
  <c r="G71" i="10"/>
  <c r="J71" i="10"/>
  <c r="B70" i="3"/>
  <c r="H71" i="10"/>
  <c r="Y67" i="3"/>
  <c r="X68" i="3"/>
  <c r="E67" i="3"/>
  <c r="D68" i="3"/>
  <c r="AD67" i="3"/>
  <c r="AC68" i="3"/>
  <c r="I67" i="3" l="1"/>
  <c r="J67" i="3" s="1"/>
  <c r="O66" i="3"/>
  <c r="N67" i="3"/>
  <c r="A73" i="10"/>
  <c r="A71" i="3"/>
  <c r="I72" i="10"/>
  <c r="O72" i="10"/>
  <c r="M72" i="10"/>
  <c r="L72" i="10"/>
  <c r="P72" i="10"/>
  <c r="K72" i="10"/>
  <c r="N72" i="10"/>
  <c r="Q72" i="10"/>
  <c r="R72" i="10"/>
  <c r="S69" i="3"/>
  <c r="T69" i="3" s="1"/>
  <c r="D72" i="10"/>
  <c r="S72" i="10"/>
  <c r="C72" i="10"/>
  <c r="B71" i="3"/>
  <c r="H72" i="10"/>
  <c r="E72" i="10"/>
  <c r="G72" i="10"/>
  <c r="T72" i="10"/>
  <c r="U72" i="10"/>
  <c r="J72" i="10"/>
  <c r="B73" i="10"/>
  <c r="F72" i="10"/>
  <c r="V72" i="10"/>
  <c r="W71" i="10"/>
  <c r="X71" i="10" s="1"/>
  <c r="E68" i="3"/>
  <c r="D69" i="3"/>
  <c r="AD68" i="3"/>
  <c r="AC69" i="3"/>
  <c r="Y68" i="3"/>
  <c r="X69" i="3"/>
  <c r="I68" i="3" l="1"/>
  <c r="J68" i="3" s="1"/>
  <c r="O67" i="3"/>
  <c r="N68" i="3"/>
  <c r="A74" i="10"/>
  <c r="A72" i="3"/>
  <c r="I73" i="10"/>
  <c r="Q73" i="10"/>
  <c r="O73" i="10"/>
  <c r="L73" i="10"/>
  <c r="P73" i="10"/>
  <c r="N73" i="10"/>
  <c r="M73" i="10"/>
  <c r="R73" i="10"/>
  <c r="K73" i="10"/>
  <c r="S70" i="3"/>
  <c r="T70" i="3" s="1"/>
  <c r="U73" i="10"/>
  <c r="V73" i="10"/>
  <c r="J73" i="10"/>
  <c r="B74" i="10"/>
  <c r="D73" i="10"/>
  <c r="E73" i="10"/>
  <c r="S73" i="10"/>
  <c r="F73" i="10"/>
  <c r="T73" i="10"/>
  <c r="C73" i="10"/>
  <c r="H73" i="10"/>
  <c r="G73" i="10"/>
  <c r="B72" i="3"/>
  <c r="W72" i="10"/>
  <c r="X72" i="10" s="1"/>
  <c r="AD69" i="3"/>
  <c r="AC70" i="3"/>
  <c r="E69" i="3"/>
  <c r="D70" i="3"/>
  <c r="Y69" i="3"/>
  <c r="X70" i="3"/>
  <c r="I69" i="3" l="1"/>
  <c r="J69" i="3" s="1"/>
  <c r="O68" i="3"/>
  <c r="N69" i="3"/>
  <c r="A75" i="10"/>
  <c r="A73" i="3"/>
  <c r="I74" i="10"/>
  <c r="O74" i="10"/>
  <c r="K74" i="10"/>
  <c r="N74" i="10"/>
  <c r="L74" i="10"/>
  <c r="P74" i="10"/>
  <c r="M74" i="10"/>
  <c r="Q74" i="10"/>
  <c r="R74" i="10"/>
  <c r="S71" i="3"/>
  <c r="T71" i="3" s="1"/>
  <c r="F74" i="10"/>
  <c r="S74" i="10"/>
  <c r="U74" i="10"/>
  <c r="B73" i="3"/>
  <c r="J74" i="10"/>
  <c r="G74" i="10"/>
  <c r="H74" i="10"/>
  <c r="V74" i="10"/>
  <c r="C74" i="10"/>
  <c r="B75" i="10"/>
  <c r="E74" i="10"/>
  <c r="D74" i="10"/>
  <c r="T74" i="10"/>
  <c r="W73" i="10"/>
  <c r="X73" i="10" s="1"/>
  <c r="E70" i="3"/>
  <c r="D71" i="3"/>
  <c r="Y70" i="3"/>
  <c r="X71" i="3"/>
  <c r="AD70" i="3"/>
  <c r="AC71" i="3"/>
  <c r="I70" i="3" l="1"/>
  <c r="J70" i="3" s="1"/>
  <c r="O69" i="3"/>
  <c r="N70" i="3"/>
  <c r="A74" i="3"/>
  <c r="A76" i="10"/>
  <c r="I75" i="10"/>
  <c r="L75" i="10"/>
  <c r="P75" i="10"/>
  <c r="M75" i="10"/>
  <c r="O75" i="10"/>
  <c r="N75" i="10"/>
  <c r="K75" i="10"/>
  <c r="Q75" i="10"/>
  <c r="R75" i="10"/>
  <c r="S72" i="3"/>
  <c r="T72" i="3" s="1"/>
  <c r="F75" i="10"/>
  <c r="H75" i="10"/>
  <c r="J75" i="10"/>
  <c r="G75" i="10"/>
  <c r="B76" i="10"/>
  <c r="T75" i="10"/>
  <c r="C75" i="10"/>
  <c r="U75" i="10"/>
  <c r="V75" i="10"/>
  <c r="E75" i="10"/>
  <c r="B74" i="3"/>
  <c r="S75" i="10"/>
  <c r="D75" i="10"/>
  <c r="W74" i="10"/>
  <c r="X74" i="10" s="1"/>
  <c r="E71" i="3"/>
  <c r="D72" i="3"/>
  <c r="AD71" i="3"/>
  <c r="AC72" i="3"/>
  <c r="Y71" i="3"/>
  <c r="X72" i="3"/>
  <c r="I71" i="3" l="1"/>
  <c r="J71" i="3" s="1"/>
  <c r="O70" i="3"/>
  <c r="N71" i="3"/>
  <c r="A75" i="3"/>
  <c r="A77" i="10"/>
  <c r="I76" i="10"/>
  <c r="K76" i="10"/>
  <c r="L76" i="10"/>
  <c r="P76" i="10"/>
  <c r="O76" i="10"/>
  <c r="M76" i="10"/>
  <c r="N76" i="10"/>
  <c r="Q76" i="10"/>
  <c r="R76" i="10"/>
  <c r="S73" i="3"/>
  <c r="W75" i="10"/>
  <c r="X75" i="10" s="1"/>
  <c r="B77" i="10"/>
  <c r="E76" i="10"/>
  <c r="C76" i="10"/>
  <c r="G76" i="10"/>
  <c r="B75" i="3"/>
  <c r="D76" i="10"/>
  <c r="J76" i="10"/>
  <c r="V76" i="10"/>
  <c r="H76" i="10"/>
  <c r="F76" i="10"/>
  <c r="T76" i="10"/>
  <c r="S76" i="10"/>
  <c r="U76" i="10"/>
  <c r="E72" i="3"/>
  <c r="D73" i="3"/>
  <c r="Y72" i="3"/>
  <c r="X73" i="3"/>
  <c r="AD72" i="3"/>
  <c r="AC73" i="3"/>
  <c r="I72" i="3" l="1"/>
  <c r="J72" i="3" s="1"/>
  <c r="O71" i="3"/>
  <c r="N72" i="3"/>
  <c r="A78" i="10"/>
  <c r="A76" i="3"/>
  <c r="I77" i="10"/>
  <c r="K77" i="10"/>
  <c r="L77" i="10"/>
  <c r="P77" i="10"/>
  <c r="O77" i="10"/>
  <c r="R77" i="10"/>
  <c r="Q77" i="10"/>
  <c r="N77" i="10"/>
  <c r="M77" i="10"/>
  <c r="S74" i="3"/>
  <c r="T74" i="3" s="1"/>
  <c r="T73" i="3"/>
  <c r="W76" i="10"/>
  <c r="X76" i="10" s="1"/>
  <c r="C77" i="10"/>
  <c r="B78" i="10"/>
  <c r="B76" i="3"/>
  <c r="U77" i="10"/>
  <c r="H77" i="10"/>
  <c r="S77" i="10"/>
  <c r="G77" i="10"/>
  <c r="V77" i="10"/>
  <c r="D77" i="10"/>
  <c r="E77" i="10"/>
  <c r="T77" i="10"/>
  <c r="F77" i="10"/>
  <c r="J77" i="10"/>
  <c r="E73" i="3"/>
  <c r="D74" i="3"/>
  <c r="Y73" i="3"/>
  <c r="X74" i="3"/>
  <c r="AD73" i="3"/>
  <c r="AC74" i="3"/>
  <c r="I73" i="3" l="1"/>
  <c r="J73" i="3" s="1"/>
  <c r="O72" i="3"/>
  <c r="N73" i="3"/>
  <c r="A79" i="10"/>
  <c r="A77" i="3"/>
  <c r="I78" i="10"/>
  <c r="N78" i="10"/>
  <c r="K78" i="10"/>
  <c r="O78" i="10"/>
  <c r="M78" i="10"/>
  <c r="L78" i="10"/>
  <c r="P78" i="10"/>
  <c r="Q78" i="10"/>
  <c r="R78" i="10"/>
  <c r="S75" i="3"/>
  <c r="T75" i="3" s="1"/>
  <c r="V78" i="10"/>
  <c r="S78" i="10"/>
  <c r="B79" i="10"/>
  <c r="D78" i="10"/>
  <c r="H78" i="10"/>
  <c r="G78" i="10"/>
  <c r="B77" i="3"/>
  <c r="F78" i="10"/>
  <c r="C78" i="10"/>
  <c r="T78" i="10"/>
  <c r="J78" i="10"/>
  <c r="E78" i="10"/>
  <c r="U78" i="10"/>
  <c r="W77" i="10"/>
  <c r="X77" i="10" s="1"/>
  <c r="E74" i="3"/>
  <c r="D75" i="3"/>
  <c r="AD74" i="3"/>
  <c r="AC75" i="3"/>
  <c r="Y74" i="3"/>
  <c r="X75" i="3"/>
  <c r="I74" i="3" l="1"/>
  <c r="J74" i="3" s="1"/>
  <c r="O73" i="3"/>
  <c r="N74" i="3"/>
  <c r="A78" i="3"/>
  <c r="A80" i="10"/>
  <c r="I79" i="10"/>
  <c r="O79" i="10"/>
  <c r="L79" i="10"/>
  <c r="P79" i="10"/>
  <c r="K79" i="10"/>
  <c r="Q79" i="10"/>
  <c r="M79" i="10"/>
  <c r="R79" i="10"/>
  <c r="N79" i="10"/>
  <c r="S76" i="3"/>
  <c r="T76" i="3" s="1"/>
  <c r="S79" i="10"/>
  <c r="U79" i="10"/>
  <c r="E79" i="10"/>
  <c r="F79" i="10"/>
  <c r="J79" i="10"/>
  <c r="B80" i="10"/>
  <c r="C79" i="10"/>
  <c r="T79" i="10"/>
  <c r="D79" i="10"/>
  <c r="B78" i="3"/>
  <c r="G79" i="10"/>
  <c r="H79" i="10"/>
  <c r="V79" i="10"/>
  <c r="W78" i="10"/>
  <c r="X78" i="10" s="1"/>
  <c r="AD75" i="3"/>
  <c r="AC76" i="3"/>
  <c r="Y75" i="3"/>
  <c r="X76" i="3"/>
  <c r="E75" i="3"/>
  <c r="D76" i="3"/>
  <c r="I75" i="3" l="1"/>
  <c r="J75" i="3" s="1"/>
  <c r="N75" i="3"/>
  <c r="O74" i="3"/>
  <c r="A79" i="3"/>
  <c r="A81" i="10"/>
  <c r="I80" i="10"/>
  <c r="O80" i="10"/>
  <c r="M80" i="10"/>
  <c r="L80" i="10"/>
  <c r="P80" i="10"/>
  <c r="K80" i="10"/>
  <c r="Q80" i="10"/>
  <c r="R80" i="10"/>
  <c r="N80" i="10"/>
  <c r="S77" i="3"/>
  <c r="T77" i="3" s="1"/>
  <c r="W79" i="10"/>
  <c r="X79" i="10" s="1"/>
  <c r="H80" i="10"/>
  <c r="V80" i="10"/>
  <c r="F80" i="10"/>
  <c r="S80" i="10"/>
  <c r="T80" i="10"/>
  <c r="E80" i="10"/>
  <c r="G80" i="10"/>
  <c r="B81" i="10"/>
  <c r="C80" i="10"/>
  <c r="J80" i="10"/>
  <c r="D80" i="10"/>
  <c r="U80" i="10"/>
  <c r="B79" i="3"/>
  <c r="AD76" i="3"/>
  <c r="AC77" i="3"/>
  <c r="Y76" i="3"/>
  <c r="X77" i="3"/>
  <c r="E76" i="3"/>
  <c r="D77" i="3"/>
  <c r="I76" i="3" l="1"/>
  <c r="J76" i="3" s="1"/>
  <c r="O75" i="3"/>
  <c r="N76" i="3"/>
  <c r="A80" i="3"/>
  <c r="A82" i="10"/>
  <c r="I81" i="10"/>
  <c r="O81" i="10"/>
  <c r="L81" i="10"/>
  <c r="P81" i="10"/>
  <c r="Q81" i="10"/>
  <c r="M81" i="10"/>
  <c r="N81" i="10"/>
  <c r="K81" i="10"/>
  <c r="R81" i="10"/>
  <c r="S78" i="3"/>
  <c r="T78" i="3" s="1"/>
  <c r="W80" i="10"/>
  <c r="X80" i="10" s="1"/>
  <c r="U81" i="10"/>
  <c r="G81" i="10"/>
  <c r="J81" i="10"/>
  <c r="B82" i="10"/>
  <c r="C81" i="10"/>
  <c r="E81" i="10"/>
  <c r="D81" i="10"/>
  <c r="T81" i="10"/>
  <c r="F81" i="10"/>
  <c r="V81" i="10"/>
  <c r="S81" i="10"/>
  <c r="H81" i="10"/>
  <c r="B80" i="3"/>
  <c r="Y77" i="3"/>
  <c r="X78" i="3"/>
  <c r="E77" i="3"/>
  <c r="D78" i="3"/>
  <c r="AD77" i="3"/>
  <c r="AC78" i="3"/>
  <c r="D15" i="11" l="1"/>
  <c r="G15" i="11"/>
  <c r="E15" i="11"/>
  <c r="C8" i="11"/>
  <c r="B8" i="11"/>
  <c r="B15" i="11"/>
  <c r="E8" i="11"/>
  <c r="F15" i="11"/>
  <c r="D8" i="11"/>
  <c r="G8" i="11"/>
  <c r="F8" i="11"/>
  <c r="C15" i="11"/>
  <c r="C16" i="11"/>
  <c r="C9" i="11"/>
  <c r="D9" i="11"/>
  <c r="F9" i="11"/>
  <c r="G16" i="11"/>
  <c r="E9" i="11"/>
  <c r="E16" i="11"/>
  <c r="D16" i="11"/>
  <c r="B9" i="11"/>
  <c r="G9" i="11"/>
  <c r="F16" i="11"/>
  <c r="B16" i="11"/>
  <c r="I77" i="3"/>
  <c r="J77" i="3" s="1"/>
  <c r="O76" i="3"/>
  <c r="N77" i="3"/>
  <c r="A81" i="3"/>
  <c r="A83" i="10"/>
  <c r="I82" i="10"/>
  <c r="N82" i="10"/>
  <c r="O82" i="10"/>
  <c r="K82" i="10"/>
  <c r="L82" i="10"/>
  <c r="P82" i="10"/>
  <c r="M82" i="10"/>
  <c r="R82" i="10"/>
  <c r="Q82" i="10"/>
  <c r="S79" i="3"/>
  <c r="T79" i="3" s="1"/>
  <c r="W81" i="10"/>
  <c r="X81" i="10" s="1"/>
  <c r="C82" i="10"/>
  <c r="D82" i="10"/>
  <c r="T82" i="10"/>
  <c r="B81" i="3"/>
  <c r="B83" i="10"/>
  <c r="F82" i="10"/>
  <c r="H82" i="10"/>
  <c r="E82" i="10"/>
  <c r="J82" i="10"/>
  <c r="U82" i="10"/>
  <c r="S82" i="10"/>
  <c r="G82" i="10"/>
  <c r="V82" i="10"/>
  <c r="E78" i="3"/>
  <c r="D79" i="3"/>
  <c r="AD78" i="3"/>
  <c r="AC79" i="3"/>
  <c r="Y78" i="3"/>
  <c r="X79" i="3"/>
  <c r="I78" i="3" l="1"/>
  <c r="J78" i="3" s="1"/>
  <c r="O77" i="3"/>
  <c r="N78" i="3"/>
  <c r="A84" i="10"/>
  <c r="A82" i="3"/>
  <c r="I83" i="10"/>
  <c r="L83" i="10"/>
  <c r="P83" i="10"/>
  <c r="M83" i="10"/>
  <c r="Q83" i="10"/>
  <c r="O83" i="10"/>
  <c r="K83" i="10"/>
  <c r="N83" i="10"/>
  <c r="R83" i="10"/>
  <c r="S80" i="3"/>
  <c r="T80" i="3" s="1"/>
  <c r="C83" i="10"/>
  <c r="J83" i="10"/>
  <c r="H83" i="10"/>
  <c r="G83" i="10"/>
  <c r="F83" i="10"/>
  <c r="U83" i="10"/>
  <c r="B82" i="3"/>
  <c r="S83" i="10"/>
  <c r="T83" i="10"/>
  <c r="D83" i="10"/>
  <c r="E83" i="10"/>
  <c r="B84" i="10"/>
  <c r="V83" i="10"/>
  <c r="W82" i="10"/>
  <c r="X82" i="10" s="1"/>
  <c r="Y79" i="3"/>
  <c r="X80" i="3"/>
  <c r="E79" i="3"/>
  <c r="D80" i="3"/>
  <c r="AD79" i="3"/>
  <c r="AC80" i="3"/>
  <c r="I79" i="3" l="1"/>
  <c r="J79" i="3" s="1"/>
  <c r="O78" i="3"/>
  <c r="N79" i="3"/>
  <c r="A85" i="10"/>
  <c r="A83" i="3"/>
  <c r="I84" i="10"/>
  <c r="K84" i="10"/>
  <c r="L84" i="10"/>
  <c r="P84" i="10"/>
  <c r="O84" i="10"/>
  <c r="R84" i="10"/>
  <c r="Q84" i="10"/>
  <c r="M84" i="10"/>
  <c r="N84" i="10"/>
  <c r="S81" i="3"/>
  <c r="T81" i="3" s="1"/>
  <c r="D84" i="10"/>
  <c r="U84" i="10"/>
  <c r="S84" i="10"/>
  <c r="B83" i="3"/>
  <c r="H84" i="10"/>
  <c r="C84" i="10"/>
  <c r="E84" i="10"/>
  <c r="T84" i="10"/>
  <c r="F84" i="10"/>
  <c r="B85" i="10"/>
  <c r="G84" i="10"/>
  <c r="V84" i="10"/>
  <c r="J84" i="10"/>
  <c r="W83" i="10"/>
  <c r="X83" i="10" s="1"/>
  <c r="E80" i="3"/>
  <c r="D81" i="3"/>
  <c r="Y80" i="3"/>
  <c r="X81" i="3"/>
  <c r="AD80" i="3"/>
  <c r="AC81" i="3"/>
  <c r="I80" i="3" l="1"/>
  <c r="J80" i="3" s="1"/>
  <c r="O79" i="3"/>
  <c r="N80" i="3"/>
  <c r="S82" i="3"/>
  <c r="T82" i="3" s="1"/>
  <c r="A86" i="10"/>
  <c r="A84" i="3"/>
  <c r="I85" i="10"/>
  <c r="K85" i="10"/>
  <c r="L85" i="10"/>
  <c r="P85" i="10"/>
  <c r="M85" i="10"/>
  <c r="R85" i="10"/>
  <c r="O85" i="10"/>
  <c r="Q85" i="10"/>
  <c r="N85" i="10"/>
  <c r="E85" i="10"/>
  <c r="J85" i="10"/>
  <c r="V85" i="10"/>
  <c r="B84" i="3"/>
  <c r="U85" i="10"/>
  <c r="F85" i="10"/>
  <c r="G85" i="10"/>
  <c r="S85" i="10"/>
  <c r="B86" i="10"/>
  <c r="D85" i="10"/>
  <c r="C85" i="10"/>
  <c r="T85" i="10"/>
  <c r="H85" i="10"/>
  <c r="W84" i="10"/>
  <c r="X84" i="10" s="1"/>
  <c r="AD81" i="3"/>
  <c r="AC82" i="3"/>
  <c r="Y81" i="3"/>
  <c r="X82" i="3"/>
  <c r="E81" i="3"/>
  <c r="D82" i="3"/>
  <c r="I81" i="3" l="1"/>
  <c r="J81" i="3" s="1"/>
  <c r="O80" i="3"/>
  <c r="N81" i="3"/>
  <c r="A87" i="10"/>
  <c r="A85" i="3"/>
  <c r="I86" i="10"/>
  <c r="K86" i="10"/>
  <c r="N86" i="10"/>
  <c r="M86" i="10"/>
  <c r="O86" i="10"/>
  <c r="L86" i="10"/>
  <c r="P86" i="10"/>
  <c r="Q86" i="10"/>
  <c r="R86" i="10"/>
  <c r="S83" i="3"/>
  <c r="T83" i="3" s="1"/>
  <c r="W85" i="10"/>
  <c r="X85" i="10" s="1"/>
  <c r="V86" i="10"/>
  <c r="H86" i="10"/>
  <c r="F86" i="10"/>
  <c r="T86" i="10"/>
  <c r="E86" i="10"/>
  <c r="D86" i="10"/>
  <c r="G86" i="10"/>
  <c r="U86" i="10"/>
  <c r="J86" i="10"/>
  <c r="C86" i="10"/>
  <c r="B87" i="10"/>
  <c r="B85" i="3"/>
  <c r="S86" i="10"/>
  <c r="E82" i="3"/>
  <c r="D83" i="3"/>
  <c r="AD82" i="3"/>
  <c r="AC83" i="3"/>
  <c r="Y82" i="3"/>
  <c r="X83" i="3"/>
  <c r="I82" i="3" l="1"/>
  <c r="J82" i="3" s="1"/>
  <c r="O81" i="3"/>
  <c r="N82" i="3"/>
  <c r="A88" i="10"/>
  <c r="A86" i="3"/>
  <c r="I87" i="10"/>
  <c r="Q87" i="10"/>
  <c r="L87" i="10"/>
  <c r="P87" i="10"/>
  <c r="O87" i="10"/>
  <c r="M87" i="10"/>
  <c r="K87" i="10"/>
  <c r="R87" i="10"/>
  <c r="N87" i="10"/>
  <c r="S84" i="3"/>
  <c r="T84" i="3" s="1"/>
  <c r="W86" i="10"/>
  <c r="X86" i="10" s="1"/>
  <c r="F87" i="10"/>
  <c r="G87" i="10"/>
  <c r="B86" i="3"/>
  <c r="H87" i="10"/>
  <c r="S87" i="10"/>
  <c r="V87" i="10"/>
  <c r="T87" i="10"/>
  <c r="B88" i="10"/>
  <c r="E87" i="10"/>
  <c r="U87" i="10"/>
  <c r="C87" i="10"/>
  <c r="D87" i="10"/>
  <c r="J87" i="10"/>
  <c r="Y83" i="3"/>
  <c r="X84" i="3"/>
  <c r="AD83" i="3"/>
  <c r="AC84" i="3"/>
  <c r="E83" i="3"/>
  <c r="D84" i="3"/>
  <c r="I83" i="3" l="1"/>
  <c r="J83" i="3" s="1"/>
  <c r="O82" i="3"/>
  <c r="N83" i="3"/>
  <c r="A89" i="10"/>
  <c r="A87" i="3"/>
  <c r="I88" i="10"/>
  <c r="O88" i="10"/>
  <c r="L88" i="10"/>
  <c r="P88" i="10"/>
  <c r="R88" i="10"/>
  <c r="K88" i="10"/>
  <c r="N88" i="10"/>
  <c r="Q88" i="10"/>
  <c r="M88" i="10"/>
  <c r="S85" i="3"/>
  <c r="T85" i="3" s="1"/>
  <c r="H88" i="10"/>
  <c r="G88" i="10"/>
  <c r="V88" i="10"/>
  <c r="T88" i="10"/>
  <c r="U88" i="10"/>
  <c r="E88" i="10"/>
  <c r="B89" i="10"/>
  <c r="F88" i="10"/>
  <c r="J88" i="10"/>
  <c r="D88" i="10"/>
  <c r="C88" i="10"/>
  <c r="B87" i="3"/>
  <c r="S88" i="10"/>
  <c r="W87" i="10"/>
  <c r="X87" i="10" s="1"/>
  <c r="AD84" i="3"/>
  <c r="AC85" i="3"/>
  <c r="E84" i="3"/>
  <c r="D85" i="3"/>
  <c r="Y84" i="3"/>
  <c r="X85" i="3"/>
  <c r="I84" i="3" l="1"/>
  <c r="J84" i="3" s="1"/>
  <c r="O83" i="3"/>
  <c r="N84" i="3"/>
  <c r="A90" i="10"/>
  <c r="A88" i="3"/>
  <c r="I89" i="10"/>
  <c r="L89" i="10"/>
  <c r="P89" i="10"/>
  <c r="K89" i="10"/>
  <c r="M89" i="10"/>
  <c r="N89" i="10"/>
  <c r="O89" i="10"/>
  <c r="R89" i="10"/>
  <c r="Q89" i="10"/>
  <c r="S86" i="3"/>
  <c r="T86" i="3" s="1"/>
  <c r="W88" i="10"/>
  <c r="X88" i="10" s="1"/>
  <c r="C89" i="10"/>
  <c r="D89" i="10"/>
  <c r="G89" i="10"/>
  <c r="U89" i="10"/>
  <c r="E89" i="10"/>
  <c r="H89" i="10"/>
  <c r="J89" i="10"/>
  <c r="S89" i="10"/>
  <c r="V89" i="10"/>
  <c r="T89" i="10"/>
  <c r="B88" i="3"/>
  <c r="B90" i="10"/>
  <c r="F89" i="10"/>
  <c r="AD85" i="3"/>
  <c r="AC86" i="3"/>
  <c r="Y85" i="3"/>
  <c r="X86" i="3"/>
  <c r="E85" i="3"/>
  <c r="D86" i="3"/>
  <c r="I85" i="3" l="1"/>
  <c r="J85" i="3" s="1"/>
  <c r="O84" i="3"/>
  <c r="N85" i="3"/>
  <c r="A91" i="10"/>
  <c r="A89" i="3"/>
  <c r="I90" i="10"/>
  <c r="O90" i="10"/>
  <c r="K90" i="10"/>
  <c r="N90" i="10"/>
  <c r="M90" i="10"/>
  <c r="L90" i="10"/>
  <c r="P90" i="10"/>
  <c r="R90" i="10"/>
  <c r="Q90" i="10"/>
  <c r="S87" i="3"/>
  <c r="T87" i="3" s="1"/>
  <c r="E90" i="10"/>
  <c r="B89" i="3"/>
  <c r="H90" i="10"/>
  <c r="U90" i="10"/>
  <c r="V90" i="10"/>
  <c r="F90" i="10"/>
  <c r="B91" i="10"/>
  <c r="J90" i="10"/>
  <c r="T90" i="10"/>
  <c r="S90" i="10"/>
  <c r="G90" i="10"/>
  <c r="C90" i="10"/>
  <c r="D90" i="10"/>
  <c r="W89" i="10"/>
  <c r="X89" i="10" s="1"/>
  <c r="E86" i="3"/>
  <c r="D87" i="3"/>
  <c r="Y86" i="3"/>
  <c r="X87" i="3"/>
  <c r="AD86" i="3"/>
  <c r="AC87" i="3"/>
  <c r="I86" i="3" l="1"/>
  <c r="J86" i="3" s="1"/>
  <c r="O85" i="3"/>
  <c r="N86" i="3"/>
  <c r="A92" i="10"/>
  <c r="A90" i="3"/>
  <c r="I91" i="10"/>
  <c r="L91" i="10"/>
  <c r="P91" i="10"/>
  <c r="M91" i="10"/>
  <c r="Q91" i="10"/>
  <c r="O91" i="10"/>
  <c r="N91" i="10"/>
  <c r="K91" i="10"/>
  <c r="R91" i="10"/>
  <c r="S88" i="3"/>
  <c r="T88" i="3" s="1"/>
  <c r="C91" i="10"/>
  <c r="E91" i="10"/>
  <c r="G91" i="10"/>
  <c r="F91" i="10"/>
  <c r="S91" i="10"/>
  <c r="U91" i="10"/>
  <c r="T91" i="10"/>
  <c r="J91" i="10"/>
  <c r="H91" i="10"/>
  <c r="D91" i="10"/>
  <c r="B90" i="3"/>
  <c r="V91" i="10"/>
  <c r="B92" i="10"/>
  <c r="W90" i="10"/>
  <c r="X90" i="10" s="1"/>
  <c r="AD87" i="3"/>
  <c r="AC88" i="3"/>
  <c r="Y87" i="3"/>
  <c r="X88" i="3"/>
  <c r="E87" i="3"/>
  <c r="D88" i="3"/>
  <c r="I87" i="3" l="1"/>
  <c r="J87" i="3" s="1"/>
  <c r="O86" i="3"/>
  <c r="N87" i="3"/>
  <c r="A91" i="3"/>
  <c r="A93" i="10"/>
  <c r="I92" i="10"/>
  <c r="K92" i="10"/>
  <c r="R92" i="10"/>
  <c r="L92" i="10"/>
  <c r="P92" i="10"/>
  <c r="O92" i="10"/>
  <c r="Q92" i="10"/>
  <c r="N92" i="10"/>
  <c r="M92" i="10"/>
  <c r="C92" i="10"/>
  <c r="U92" i="10"/>
  <c r="T92" i="10"/>
  <c r="B91" i="3"/>
  <c r="G92" i="10"/>
  <c r="F92" i="10"/>
  <c r="D92" i="10"/>
  <c r="S92" i="10"/>
  <c r="V92" i="10"/>
  <c r="E92" i="10"/>
  <c r="B93" i="10"/>
  <c r="H92" i="10"/>
  <c r="J92" i="10"/>
  <c r="S89" i="3"/>
  <c r="W91" i="10"/>
  <c r="X91" i="10" s="1"/>
  <c r="E88" i="3"/>
  <c r="D89" i="3"/>
  <c r="Y88" i="3"/>
  <c r="X89" i="3"/>
  <c r="AD88" i="3"/>
  <c r="AC89" i="3"/>
  <c r="I88" i="3" l="1"/>
  <c r="J88" i="3" s="1"/>
  <c r="O87" i="3"/>
  <c r="N88" i="3"/>
  <c r="A92" i="3"/>
  <c r="A94" i="10"/>
  <c r="I93" i="10"/>
  <c r="K93" i="10"/>
  <c r="L93" i="10"/>
  <c r="P93" i="10"/>
  <c r="Q93" i="10"/>
  <c r="R93" i="10"/>
  <c r="O93" i="10"/>
  <c r="N93" i="10"/>
  <c r="M93" i="10"/>
  <c r="S90" i="3"/>
  <c r="T90" i="3" s="1"/>
  <c r="T89" i="3"/>
  <c r="H93" i="10"/>
  <c r="F93" i="10"/>
  <c r="S93" i="10"/>
  <c r="B92" i="3"/>
  <c r="C93" i="10"/>
  <c r="T93" i="10"/>
  <c r="U93" i="10"/>
  <c r="E93" i="10"/>
  <c r="G93" i="10"/>
  <c r="B94" i="10"/>
  <c r="D93" i="10"/>
  <c r="J93" i="10"/>
  <c r="V93" i="10"/>
  <c r="W92" i="10"/>
  <c r="X92" i="10" s="1"/>
  <c r="Y89" i="3"/>
  <c r="X90" i="3"/>
  <c r="AD89" i="3"/>
  <c r="AC90" i="3"/>
  <c r="E89" i="3"/>
  <c r="D90" i="3"/>
  <c r="I89" i="3" l="1"/>
  <c r="J89" i="3" s="1"/>
  <c r="O88" i="3"/>
  <c r="N89" i="3"/>
  <c r="A95" i="10"/>
  <c r="A93" i="3"/>
  <c r="I94" i="10"/>
  <c r="K94" i="10"/>
  <c r="O94" i="10"/>
  <c r="R94" i="10"/>
  <c r="L94" i="10"/>
  <c r="P94" i="10"/>
  <c r="M94" i="10"/>
  <c r="Q94" i="10"/>
  <c r="N94" i="10"/>
  <c r="G94" i="10"/>
  <c r="S94" i="10"/>
  <c r="C94" i="10"/>
  <c r="E94" i="10"/>
  <c r="T94" i="10"/>
  <c r="F94" i="10"/>
  <c r="H94" i="10"/>
  <c r="B95" i="10"/>
  <c r="V94" i="10"/>
  <c r="B93" i="3"/>
  <c r="U94" i="10"/>
  <c r="D94" i="10"/>
  <c r="J94" i="10"/>
  <c r="S91" i="3"/>
  <c r="T91" i="3" s="1"/>
  <c r="W93" i="10"/>
  <c r="X93" i="10" s="1"/>
  <c r="E90" i="3"/>
  <c r="D91" i="3"/>
  <c r="AD90" i="3"/>
  <c r="AC91" i="3"/>
  <c r="Y90" i="3"/>
  <c r="X91" i="3"/>
  <c r="I90" i="3" l="1"/>
  <c r="J90" i="3" s="1"/>
  <c r="O89" i="3"/>
  <c r="N90" i="3"/>
  <c r="A96" i="10"/>
  <c r="A94" i="3"/>
  <c r="I95" i="10"/>
  <c r="L95" i="10"/>
  <c r="P95" i="10"/>
  <c r="Q95" i="10"/>
  <c r="O95" i="10"/>
  <c r="K95" i="10"/>
  <c r="M95" i="10"/>
  <c r="N95" i="10"/>
  <c r="R95" i="10"/>
  <c r="S92" i="3"/>
  <c r="T92" i="3" s="1"/>
  <c r="W94" i="10"/>
  <c r="X94" i="10" s="1"/>
  <c r="J95" i="10"/>
  <c r="T95" i="10"/>
  <c r="B94" i="3"/>
  <c r="V95" i="10"/>
  <c r="C95" i="10"/>
  <c r="H95" i="10"/>
  <c r="B96" i="10"/>
  <c r="S95" i="10"/>
  <c r="U95" i="10"/>
  <c r="F95" i="10"/>
  <c r="D95" i="10"/>
  <c r="E95" i="10"/>
  <c r="G95" i="10"/>
  <c r="AD91" i="3"/>
  <c r="AC92" i="3"/>
  <c r="E91" i="3"/>
  <c r="D92" i="3"/>
  <c r="Y91" i="3"/>
  <c r="X92" i="3"/>
  <c r="I91" i="3" l="1"/>
  <c r="J91" i="3" s="1"/>
  <c r="O90" i="3"/>
  <c r="N91" i="3"/>
  <c r="A97" i="10"/>
  <c r="A95" i="3"/>
  <c r="I96" i="10"/>
  <c r="O96" i="10"/>
  <c r="N96" i="10"/>
  <c r="L96" i="10"/>
  <c r="P96" i="10"/>
  <c r="K96" i="10"/>
  <c r="Q96" i="10"/>
  <c r="M96" i="10"/>
  <c r="R96" i="10"/>
  <c r="S93" i="3"/>
  <c r="T93" i="3" s="1"/>
  <c r="W95" i="10"/>
  <c r="X95" i="10" s="1"/>
  <c r="C96" i="10"/>
  <c r="T96" i="10"/>
  <c r="H96" i="10"/>
  <c r="B95" i="3"/>
  <c r="G96" i="10"/>
  <c r="U96" i="10"/>
  <c r="S96" i="10"/>
  <c r="D96" i="10"/>
  <c r="V96" i="10"/>
  <c r="B97" i="10"/>
  <c r="F96" i="10"/>
  <c r="J96" i="10"/>
  <c r="E96" i="10"/>
  <c r="Y92" i="3"/>
  <c r="X93" i="3"/>
  <c r="AD92" i="3"/>
  <c r="AC93" i="3"/>
  <c r="E92" i="3"/>
  <c r="D93" i="3"/>
  <c r="I92" i="3" l="1"/>
  <c r="J92" i="3" s="1"/>
  <c r="O91" i="3"/>
  <c r="N92" i="3"/>
  <c r="A98" i="10"/>
  <c r="A96" i="3"/>
  <c r="I97" i="10"/>
  <c r="R97" i="10"/>
  <c r="L97" i="10"/>
  <c r="O97" i="10"/>
  <c r="P97" i="10"/>
  <c r="M97" i="10"/>
  <c r="K97" i="10"/>
  <c r="N97" i="10"/>
  <c r="Q97" i="10"/>
  <c r="S94" i="3"/>
  <c r="T94" i="3" s="1"/>
  <c r="B96" i="3"/>
  <c r="C97" i="10"/>
  <c r="B98" i="10"/>
  <c r="U97" i="10"/>
  <c r="J97" i="10"/>
  <c r="H97" i="10"/>
  <c r="F97" i="10"/>
  <c r="T97" i="10"/>
  <c r="S97" i="10"/>
  <c r="D97" i="10"/>
  <c r="E97" i="10"/>
  <c r="V97" i="10"/>
  <c r="G97" i="10"/>
  <c r="W96" i="10"/>
  <c r="X96" i="10" s="1"/>
  <c r="Y93" i="3"/>
  <c r="X94" i="3"/>
  <c r="AD93" i="3"/>
  <c r="AC94" i="3"/>
  <c r="E93" i="3"/>
  <c r="D94" i="3"/>
  <c r="I93" i="3" l="1"/>
  <c r="J93" i="3" s="1"/>
  <c r="O92" i="3"/>
  <c r="N93" i="3"/>
  <c r="A99" i="10"/>
  <c r="A97" i="3"/>
  <c r="I98" i="10"/>
  <c r="K98" i="10"/>
  <c r="N98" i="10"/>
  <c r="L98" i="10"/>
  <c r="P98" i="10"/>
  <c r="M98" i="10"/>
  <c r="O98" i="10"/>
  <c r="Q98" i="10"/>
  <c r="R98" i="10"/>
  <c r="E98" i="10"/>
  <c r="S98" i="10"/>
  <c r="B99" i="10"/>
  <c r="C98" i="10"/>
  <c r="U98" i="10"/>
  <c r="J98" i="10"/>
  <c r="G98" i="10"/>
  <c r="D98" i="10"/>
  <c r="B97" i="3"/>
  <c r="V98" i="10"/>
  <c r="F98" i="10"/>
  <c r="H98" i="10"/>
  <c r="T98" i="10"/>
  <c r="W97" i="10"/>
  <c r="X97" i="10" s="1"/>
  <c r="S95" i="3"/>
  <c r="T95" i="3" s="1"/>
  <c r="Y94" i="3"/>
  <c r="X95" i="3"/>
  <c r="E94" i="3"/>
  <c r="D95" i="3"/>
  <c r="AD94" i="3"/>
  <c r="AC95" i="3"/>
  <c r="I94" i="3" l="1"/>
  <c r="J94" i="3" s="1"/>
  <c r="O93" i="3"/>
  <c r="N94" i="3"/>
  <c r="A98" i="3"/>
  <c r="A100" i="10"/>
  <c r="I99" i="10"/>
  <c r="P99" i="10"/>
  <c r="Q99" i="10"/>
  <c r="L99" i="10"/>
  <c r="K99" i="10"/>
  <c r="M99" i="10"/>
  <c r="O99" i="10"/>
  <c r="R99" i="10"/>
  <c r="N99" i="10"/>
  <c r="S96" i="3"/>
  <c r="T96" i="3" s="1"/>
  <c r="W98" i="10"/>
  <c r="X98" i="10" s="1"/>
  <c r="F99" i="10"/>
  <c r="H99" i="10"/>
  <c r="G99" i="10"/>
  <c r="S99" i="10"/>
  <c r="J99" i="10"/>
  <c r="B98" i="3"/>
  <c r="E99" i="10"/>
  <c r="U99" i="10"/>
  <c r="B100" i="10"/>
  <c r="C99" i="10"/>
  <c r="T99" i="10"/>
  <c r="D99" i="10"/>
  <c r="V99" i="10"/>
  <c r="Y95" i="3"/>
  <c r="X96" i="3"/>
  <c r="E95" i="3"/>
  <c r="D96" i="3"/>
  <c r="AD95" i="3"/>
  <c r="AC96" i="3"/>
  <c r="I95" i="3" l="1"/>
  <c r="J95" i="3" s="1"/>
  <c r="O94" i="3"/>
  <c r="N95" i="3"/>
  <c r="A99" i="3"/>
  <c r="A101" i="10"/>
  <c r="I100" i="10"/>
  <c r="M100" i="10"/>
  <c r="L100" i="10"/>
  <c r="Q100" i="10"/>
  <c r="P100" i="10"/>
  <c r="O100" i="10"/>
  <c r="R100" i="10"/>
  <c r="K100" i="10"/>
  <c r="N100" i="10"/>
  <c r="S97" i="3"/>
  <c r="T97" i="3" s="1"/>
  <c r="W99" i="10"/>
  <c r="X99" i="10" s="1"/>
  <c r="C100" i="10"/>
  <c r="J100" i="10"/>
  <c r="U100" i="10"/>
  <c r="B99" i="3"/>
  <c r="H100" i="10"/>
  <c r="G100" i="10"/>
  <c r="D100" i="10"/>
  <c r="S100" i="10"/>
  <c r="T100" i="10"/>
  <c r="V100" i="10"/>
  <c r="B101" i="10"/>
  <c r="E100" i="10"/>
  <c r="F100" i="10"/>
  <c r="Y96" i="3"/>
  <c r="X97" i="3"/>
  <c r="AD96" i="3"/>
  <c r="AC97" i="3"/>
  <c r="E96" i="3"/>
  <c r="D97" i="3"/>
  <c r="I96" i="3" l="1"/>
  <c r="J96" i="3" s="1"/>
  <c r="O95" i="3"/>
  <c r="N96" i="3"/>
  <c r="A100" i="3"/>
  <c r="A102" i="10"/>
  <c r="I101" i="10"/>
  <c r="P101" i="10"/>
  <c r="Q101" i="10"/>
  <c r="M101" i="10"/>
  <c r="L101" i="10"/>
  <c r="O101" i="10"/>
  <c r="R101" i="10"/>
  <c r="K101" i="10"/>
  <c r="N101" i="10"/>
  <c r="S98" i="3"/>
  <c r="T98" i="3" s="1"/>
  <c r="H101" i="10"/>
  <c r="U101" i="10"/>
  <c r="S101" i="10"/>
  <c r="B100" i="3"/>
  <c r="T101" i="10"/>
  <c r="C101" i="10"/>
  <c r="F101" i="10"/>
  <c r="B102" i="10"/>
  <c r="J101" i="10"/>
  <c r="D101" i="10"/>
  <c r="G101" i="10"/>
  <c r="E101" i="10"/>
  <c r="V101" i="10"/>
  <c r="W100" i="10"/>
  <c r="X100" i="10" s="1"/>
  <c r="E97" i="3"/>
  <c r="D98" i="3"/>
  <c r="Y97" i="3"/>
  <c r="X98" i="3"/>
  <c r="AD97" i="3"/>
  <c r="AC98" i="3"/>
  <c r="I97" i="3" l="1"/>
  <c r="J97" i="3" s="1"/>
  <c r="O96" i="3"/>
  <c r="N97" i="3"/>
  <c r="A103" i="10"/>
  <c r="A101" i="3"/>
  <c r="I102" i="10"/>
  <c r="M102" i="10"/>
  <c r="P102" i="10"/>
  <c r="Q102" i="10"/>
  <c r="L102" i="10"/>
  <c r="O102" i="10"/>
  <c r="R102" i="10"/>
  <c r="K102" i="10"/>
  <c r="N102" i="10"/>
  <c r="S99" i="3"/>
  <c r="T99" i="3" s="1"/>
  <c r="B103" i="10"/>
  <c r="V102" i="10"/>
  <c r="B101" i="3"/>
  <c r="U102" i="10"/>
  <c r="H102" i="10"/>
  <c r="F102" i="10"/>
  <c r="D102" i="10"/>
  <c r="C102" i="10"/>
  <c r="G102" i="10"/>
  <c r="E102" i="10"/>
  <c r="J102" i="10"/>
  <c r="S102" i="10"/>
  <c r="T102" i="10"/>
  <c r="W101" i="10"/>
  <c r="X101" i="10" s="1"/>
  <c r="E98" i="3"/>
  <c r="D99" i="3"/>
  <c r="AD98" i="3"/>
  <c r="AC99" i="3"/>
  <c r="Y98" i="3"/>
  <c r="X99" i="3"/>
  <c r="I98" i="3" l="1"/>
  <c r="J98" i="3" s="1"/>
  <c r="O97" i="3"/>
  <c r="N98" i="3"/>
  <c r="A102" i="3"/>
  <c r="A104" i="10"/>
  <c r="I103" i="10"/>
  <c r="P103" i="10"/>
  <c r="Q103" i="10"/>
  <c r="M103" i="10"/>
  <c r="L103" i="10"/>
  <c r="O103" i="10"/>
  <c r="R103" i="10"/>
  <c r="K103" i="10"/>
  <c r="N103" i="10"/>
  <c r="S100" i="3"/>
  <c r="T100" i="3" s="1"/>
  <c r="C103" i="10"/>
  <c r="F103" i="10"/>
  <c r="T103" i="10"/>
  <c r="S103" i="10"/>
  <c r="J103" i="10"/>
  <c r="H103" i="10"/>
  <c r="U103" i="10"/>
  <c r="B102" i="3"/>
  <c r="V103" i="10"/>
  <c r="B104" i="10"/>
  <c r="G103" i="10"/>
  <c r="E103" i="10"/>
  <c r="D103" i="10"/>
  <c r="W102" i="10"/>
  <c r="X102" i="10" s="1"/>
  <c r="AD99" i="3"/>
  <c r="AC100" i="3"/>
  <c r="Y99" i="3"/>
  <c r="X100" i="3"/>
  <c r="E99" i="3"/>
  <c r="D100" i="3"/>
  <c r="I99" i="3" l="1"/>
  <c r="J99" i="3" s="1"/>
  <c r="O98" i="3"/>
  <c r="N99" i="3"/>
  <c r="A105" i="10"/>
  <c r="A103" i="3"/>
  <c r="I104" i="10"/>
  <c r="M104" i="10"/>
  <c r="P104" i="10"/>
  <c r="L104" i="10"/>
  <c r="Q104" i="10"/>
  <c r="O104" i="10"/>
  <c r="R104" i="10"/>
  <c r="K104" i="10"/>
  <c r="N104" i="10"/>
  <c r="S101" i="3"/>
  <c r="T101" i="3" s="1"/>
  <c r="S104" i="10"/>
  <c r="E104" i="10"/>
  <c r="B105" i="10"/>
  <c r="D104" i="10"/>
  <c r="U104" i="10"/>
  <c r="J104" i="10"/>
  <c r="C104" i="10"/>
  <c r="H104" i="10"/>
  <c r="B103" i="3"/>
  <c r="G104" i="10"/>
  <c r="V104" i="10"/>
  <c r="T104" i="10"/>
  <c r="F104" i="10"/>
  <c r="W103" i="10"/>
  <c r="X103" i="10" s="1"/>
  <c r="Y100" i="3"/>
  <c r="X101" i="3"/>
  <c r="E100" i="3"/>
  <c r="D101" i="3"/>
  <c r="AD100" i="3"/>
  <c r="AC101" i="3"/>
  <c r="I100" i="3" l="1"/>
  <c r="J100" i="3" s="1"/>
  <c r="O99" i="3"/>
  <c r="N100" i="3"/>
  <c r="A106" i="10"/>
  <c r="A105" i="3" s="1"/>
  <c r="A104" i="3"/>
  <c r="I105" i="10"/>
  <c r="P105" i="10"/>
  <c r="Q105" i="10"/>
  <c r="L105" i="10"/>
  <c r="M105" i="10"/>
  <c r="O105" i="10"/>
  <c r="R105" i="10"/>
  <c r="K105" i="10"/>
  <c r="N105" i="10"/>
  <c r="W104" i="10"/>
  <c r="X104" i="10" s="1"/>
  <c r="H105" i="10"/>
  <c r="E105" i="10"/>
  <c r="J105" i="10"/>
  <c r="B104" i="3"/>
  <c r="T105" i="10"/>
  <c r="U105" i="10"/>
  <c r="B106" i="10"/>
  <c r="F105" i="10"/>
  <c r="G105" i="10"/>
  <c r="C105" i="10"/>
  <c r="D105" i="10"/>
  <c r="S105" i="10"/>
  <c r="V105" i="10"/>
  <c r="S102" i="3"/>
  <c r="T102" i="3" s="1"/>
  <c r="AD101" i="3"/>
  <c r="AC102" i="3"/>
  <c r="E101" i="3"/>
  <c r="D102" i="3"/>
  <c r="Y101" i="3"/>
  <c r="X102" i="3"/>
  <c r="I101" i="3" l="1"/>
  <c r="J101" i="3" s="1"/>
  <c r="O100" i="3"/>
  <c r="N101" i="3"/>
  <c r="I106" i="10"/>
  <c r="M106" i="10"/>
  <c r="Q106" i="10"/>
  <c r="P106" i="10"/>
  <c r="L106" i="10"/>
  <c r="O106" i="10"/>
  <c r="R106" i="10"/>
  <c r="K106" i="10"/>
  <c r="N106" i="10"/>
  <c r="S103" i="3"/>
  <c r="T103" i="3" s="1"/>
  <c r="F106" i="10"/>
  <c r="S106" i="10"/>
  <c r="D106" i="10"/>
  <c r="T106" i="10"/>
  <c r="J106" i="10"/>
  <c r="C106" i="10"/>
  <c r="V106" i="10"/>
  <c r="E106" i="10"/>
  <c r="B105" i="3"/>
  <c r="G106" i="10"/>
  <c r="H106" i="10"/>
  <c r="U106" i="10"/>
  <c r="W105" i="10"/>
  <c r="X105" i="10" s="1"/>
  <c r="E102" i="3"/>
  <c r="D103" i="3"/>
  <c r="Y102" i="3"/>
  <c r="X103" i="3"/>
  <c r="AD102" i="3"/>
  <c r="AC103" i="3"/>
  <c r="I102" i="3" l="1"/>
  <c r="J102" i="3" s="1"/>
  <c r="O101" i="3"/>
  <c r="N102" i="3"/>
  <c r="S104" i="3"/>
  <c r="T104" i="3" s="1"/>
  <c r="W106" i="10"/>
  <c r="X106" i="10" s="1"/>
  <c r="E103" i="3"/>
  <c r="D104" i="3"/>
  <c r="AD103" i="3"/>
  <c r="AC104" i="3"/>
  <c r="Y103" i="3"/>
  <c r="X104" i="3"/>
  <c r="I103" i="3" l="1"/>
  <c r="J103" i="3" s="1"/>
  <c r="N103" i="3"/>
  <c r="O102" i="3"/>
  <c r="S105" i="3"/>
  <c r="T105" i="3" s="1"/>
  <c r="Y104" i="3"/>
  <c r="X105" i="3"/>
  <c r="Y105" i="3" s="1"/>
  <c r="AD104" i="3"/>
  <c r="AC105" i="3"/>
  <c r="AD105" i="3" s="1"/>
  <c r="E104" i="3"/>
  <c r="D105" i="3"/>
  <c r="E105" i="3" s="1"/>
  <c r="I104" i="3" l="1"/>
  <c r="J104" i="3" s="1"/>
  <c r="O103" i="3"/>
  <c r="N104" i="3"/>
  <c r="I105" i="3" l="1"/>
  <c r="J105" i="3" s="1"/>
  <c r="O104" i="3"/>
  <c r="N105" i="3"/>
  <c r="O105" i="3" s="1"/>
</calcChain>
</file>

<file path=xl/sharedStrings.xml><?xml version="1.0" encoding="utf-8"?>
<sst xmlns="http://schemas.openxmlformats.org/spreadsheetml/2006/main" count="112" uniqueCount="63">
  <si>
    <t>Year</t>
  </si>
  <si>
    <t>Return</t>
  </si>
  <si>
    <t>Inflation</t>
  </si>
  <si>
    <t>Age</t>
  </si>
  <si>
    <t>Retirement</t>
  </si>
  <si>
    <t>Sum(Nominal)</t>
  </si>
  <si>
    <t>Sum(Real)</t>
  </si>
  <si>
    <t>Median(Real)</t>
  </si>
  <si>
    <t>%Success</t>
  </si>
  <si>
    <t>Defensive</t>
  </si>
  <si>
    <t>Ultra-Agg</t>
  </si>
  <si>
    <t>Aggressive</t>
  </si>
  <si>
    <t>Moderate</t>
  </si>
  <si>
    <t>Conservative</t>
  </si>
  <si>
    <t>Ultra-Cons</t>
  </si>
  <si>
    <t>Risk</t>
  </si>
  <si>
    <t>CashFlow</t>
  </si>
  <si>
    <t>Start Age</t>
  </si>
  <si>
    <t>Stop Age</t>
  </si>
  <si>
    <t>Balance</t>
  </si>
  <si>
    <t>Nominal</t>
  </si>
  <si>
    <t>Real</t>
  </si>
  <si>
    <t>Inputs</t>
  </si>
  <si>
    <t>Median Wealth</t>
  </si>
  <si>
    <t>Success Percentage</t>
  </si>
  <si>
    <t>Run Value:</t>
  </si>
  <si>
    <t>Allocation Name</t>
  </si>
  <si>
    <t>David Hultstrom</t>
  </si>
  <si>
    <t>For:</t>
  </si>
  <si>
    <t>By:</t>
  </si>
  <si>
    <t>Cash Flow</t>
  </si>
  <si>
    <t>Beginning Balance</t>
  </si>
  <si>
    <t>Current Age:</t>
  </si>
  <si>
    <t>Age Detail to Display:</t>
  </si>
  <si>
    <t>Pat Client</t>
  </si>
  <si>
    <t>401(k)</t>
  </si>
  <si>
    <t>Wedding</t>
  </si>
  <si>
    <t>Social Security</t>
  </si>
  <si>
    <t>Inheritance</t>
  </si>
  <si>
    <t>Description</t>
  </si>
  <si>
    <t>Risk (Sigma):</t>
  </si>
  <si>
    <t>Arith. Return:</t>
  </si>
  <si>
    <t>Bonds</t>
  </si>
  <si>
    <t>Stocks</t>
  </si>
  <si>
    <t>Sigma:</t>
  </si>
  <si>
    <t>Correlation:</t>
  </si>
  <si>
    <t>Stock%:</t>
  </si>
  <si>
    <t>Real Arith. Return:</t>
  </si>
  <si>
    <t>Geo. Return:</t>
  </si>
  <si>
    <t>Inflation:</t>
  </si>
  <si>
    <t>Date Prepared:</t>
  </si>
  <si>
    <t>Ages to Display:</t>
  </si>
  <si>
    <t>Case1</t>
  </si>
  <si>
    <t>Case in Cash Flow Heading?</t>
  </si>
  <si>
    <t>Case Name:</t>
  </si>
  <si>
    <t>No</t>
  </si>
  <si>
    <t>Model:</t>
  </si>
  <si>
    <t>Percentile</t>
  </si>
  <si>
    <t>Statistic</t>
  </si>
  <si>
    <t>Portfolio Value</t>
  </si>
  <si>
    <t>Cash Flow Description</t>
  </si>
  <si>
    <t>Amount</t>
  </si>
  <si>
    <t>401(k) Catch-up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</si>
</sst>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9" fontId="7" fillId="0" borderId="0" xfId="1" applyFont="1" applyBorder="1" applyAlignment="1">
      <alignment horizontal="center"/>
    </xf>
    <xf numFmtId="0" fontId="9" fillId="0" borderId="0" xfId="0" applyFont="1"/>
    <xf numFmtId="6" fontId="9" fillId="0" borderId="0" xfId="0" applyNumberFormat="1" applyFont="1" applyAlignment="1">
      <alignment horizontal="center"/>
    </xf>
    <xf numFmtId="6" fontId="9" fillId="2" borderId="0" xfId="0" applyNumberFormat="1" applyFont="1" applyFill="1" applyAlignment="1">
      <alignment horizontal="center"/>
    </xf>
    <xf numFmtId="9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1" xfId="0" applyFont="1" applyBorder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5" xfId="0" applyFont="1" applyBorder="1"/>
    <xf numFmtId="0" fontId="9" fillId="2" borderId="3" xfId="0" applyFont="1" applyFill="1" applyBorder="1" applyAlignment="1">
      <alignment horizontal="center"/>
    </xf>
    <xf numFmtId="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/>
    <xf numFmtId="10" fontId="6" fillId="0" borderId="0" xfId="1" applyNumberFormat="1" applyFont="1" applyBorder="1" applyAlignment="1">
      <alignment horizontal="center"/>
    </xf>
    <xf numFmtId="10" fontId="6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3" fillId="0" borderId="8" xfId="0" applyFont="1" applyBorder="1"/>
    <xf numFmtId="0" fontId="3" fillId="0" borderId="11" xfId="0" applyFont="1" applyBorder="1"/>
    <xf numFmtId="0" fontId="3" fillId="2" borderId="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6" fontId="9" fillId="2" borderId="3" xfId="0" applyNumberFormat="1" applyFont="1" applyFill="1" applyBorder="1" applyAlignment="1">
      <alignment horizontal="center"/>
    </xf>
    <xf numFmtId="9" fontId="9" fillId="2" borderId="3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10" fontId="0" fillId="0" borderId="3" xfId="1" applyNumberFormat="1" applyFont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0" fontId="0" fillId="0" borderId="8" xfId="0" applyBorder="1"/>
    <xf numFmtId="164" fontId="0" fillId="2" borderId="0" xfId="0" applyNumberFormat="1" applyFill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9" fontId="9" fillId="2" borderId="2" xfId="0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9" fontId="9" fillId="0" borderId="12" xfId="1" applyFont="1" applyFill="1" applyBorder="1" applyAlignment="1">
      <alignment horizontal="center"/>
    </xf>
    <xf numFmtId="6" fontId="9" fillId="0" borderId="12" xfId="0" applyNumberFormat="1" applyFont="1" applyBorder="1" applyAlignment="1">
      <alignment horizontal="center"/>
    </xf>
    <xf numFmtId="10" fontId="9" fillId="0" borderId="12" xfId="1" applyNumberFormat="1" applyFont="1" applyFill="1" applyBorder="1" applyAlignment="1">
      <alignment horizontal="center"/>
    </xf>
    <xf numFmtId="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9" fontId="9" fillId="0" borderId="13" xfId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9" fontId="9" fillId="0" borderId="21" xfId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9" fontId="9" fillId="0" borderId="23" xfId="1" applyFont="1" applyFill="1" applyBorder="1" applyAlignment="1">
      <alignment horizontal="center"/>
    </xf>
    <xf numFmtId="6" fontId="9" fillId="0" borderId="23" xfId="0" applyNumberFormat="1" applyFont="1" applyBorder="1" applyAlignment="1">
      <alignment horizontal="center"/>
    </xf>
    <xf numFmtId="9" fontId="3" fillId="0" borderId="22" xfId="0" applyNumberFormat="1" applyFont="1" applyBorder="1" applyAlignment="1">
      <alignment horizontal="center"/>
    </xf>
    <xf numFmtId="10" fontId="9" fillId="0" borderId="23" xfId="1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6" fontId="9" fillId="0" borderId="25" xfId="0" applyNumberFormat="1" applyFont="1" applyBorder="1" applyAlignment="1">
      <alignment horizontal="center"/>
    </xf>
    <xf numFmtId="9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9" fontId="9" fillId="0" borderId="28" xfId="1" applyFont="1" applyFill="1" applyBorder="1" applyAlignment="1">
      <alignment horizontal="center"/>
    </xf>
    <xf numFmtId="9" fontId="9" fillId="0" borderId="29" xfId="1" applyFont="1" applyFill="1" applyBorder="1" applyAlignment="1">
      <alignment horizontal="center"/>
    </xf>
    <xf numFmtId="6" fontId="9" fillId="0" borderId="13" xfId="0" applyNumberFormat="1" applyFont="1" applyBorder="1" applyAlignment="1">
      <alignment horizontal="center"/>
    </xf>
    <xf numFmtId="6" fontId="9" fillId="0" borderId="21" xfId="0" applyNumberFormat="1" applyFont="1" applyBorder="1" applyAlignment="1">
      <alignment horizontal="center"/>
    </xf>
    <xf numFmtId="6" fontId="9" fillId="0" borderId="28" xfId="0" applyNumberFormat="1" applyFont="1" applyBorder="1" applyAlignment="1">
      <alignment horizontal="center"/>
    </xf>
    <xf numFmtId="6" fontId="9" fillId="0" borderId="29" xfId="0" applyNumberFormat="1" applyFon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9" fontId="3" fillId="0" borderId="27" xfId="0" applyNumberFormat="1" applyFont="1" applyBorder="1" applyAlignment="1">
      <alignment horizontal="center"/>
    </xf>
    <xf numFmtId="10" fontId="9" fillId="0" borderId="13" xfId="1" applyNumberFormat="1" applyFont="1" applyFill="1" applyBorder="1" applyAlignment="1">
      <alignment horizontal="center"/>
    </xf>
    <xf numFmtId="10" fontId="9" fillId="0" borderId="21" xfId="1" applyNumberFormat="1" applyFont="1" applyFill="1" applyBorder="1" applyAlignment="1">
      <alignment horizontal="center"/>
    </xf>
    <xf numFmtId="10" fontId="9" fillId="0" borderId="28" xfId="1" applyNumberFormat="1" applyFont="1" applyFill="1" applyBorder="1" applyAlignment="1">
      <alignment horizontal="center"/>
    </xf>
    <xf numFmtId="10" fontId="9" fillId="0" borderId="29" xfId="1" applyNumberFormat="1" applyFont="1" applyFill="1" applyBorder="1" applyAlignment="1">
      <alignment horizontal="center"/>
    </xf>
    <xf numFmtId="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0" fillId="0" borderId="4" xfId="0" applyBorder="1"/>
    <xf numFmtId="0" fontId="9" fillId="2" borderId="0" xfId="0" applyFont="1" applyFill="1" applyAlignment="1">
      <alignment horizontal="center"/>
    </xf>
    <xf numFmtId="0" fontId="0" fillId="0" borderId="2" xfId="0" applyBorder="1"/>
    <xf numFmtId="14" fontId="9" fillId="2" borderId="6" xfId="0" applyNumberFormat="1" applyFont="1" applyFill="1" applyBorder="1" applyAlignment="1">
      <alignment horizontal="center"/>
    </xf>
    <xf numFmtId="0" fontId="0" fillId="0" borderId="7" xfId="0" applyBorder="1"/>
    <xf numFmtId="0" fontId="3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9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Median Wealth</a:t>
            </a:r>
          </a:p>
        </c:rich>
      </c:tx>
      <c:layout>
        <c:manualLayout>
          <c:xMode val="edge"/>
          <c:yMode val="edge"/>
          <c:x val="0.4350721420643729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183550651955868E-2"/>
          <c:y val="0.10568031704095113"/>
          <c:w val="0.93079237713139418"/>
          <c:h val="0.80845442536327605"/>
        </c:manualLayout>
      </c:layout>
      <c:lineChart>
        <c:grouping val="standard"/>
        <c:varyColors val="0"/>
        <c:ser>
          <c:idx val="1"/>
          <c:order val="0"/>
          <c:tx>
            <c:strRef>
              <c:f>'Chart Data'!$B$2</c:f>
              <c:strCache>
                <c:ptCount val="1"/>
                <c:pt idx="0">
                  <c:v>Ultra-Agg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'Chart Data'!$A$3:$A$63</c:f>
              <c:numCache>
                <c:formatCode>General</c:formatCod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</c:numCache>
            </c:numRef>
          </c:cat>
          <c:val>
            <c:numRef>
              <c:f>'Chart Data'!$B$3:$B$63</c:f>
              <c:numCache>
                <c:formatCode>"$"#,##0_);[Red]\("$"#,##0\)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62-4B7C-A98D-4E89ED9E26FA}"/>
            </c:ext>
          </c:extLst>
        </c:ser>
        <c:ser>
          <c:idx val="2"/>
          <c:order val="1"/>
          <c:tx>
            <c:strRef>
              <c:f>'Chart Data'!$C$2</c:f>
              <c:strCache>
                <c:ptCount val="1"/>
                <c:pt idx="0">
                  <c:v>Aggressive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'Chart Data'!$A$3:$A$63</c:f>
              <c:numCache>
                <c:formatCode>General</c:formatCod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</c:numCache>
            </c:numRef>
          </c:cat>
          <c:val>
            <c:numRef>
              <c:f>'Chart Data'!$C$3:$C$63</c:f>
              <c:numCache>
                <c:formatCode>"$"#,##0_);[Red]\("$"#,##0\)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2-4B7C-A98D-4E89ED9E26FA}"/>
            </c:ext>
          </c:extLst>
        </c:ser>
        <c:ser>
          <c:idx val="3"/>
          <c:order val="2"/>
          <c:tx>
            <c:strRef>
              <c:f>'Chart Data'!$D$2</c:f>
              <c:strCache>
                <c:ptCount val="1"/>
                <c:pt idx="0">
                  <c:v>Moderate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'Chart Data'!$A$3:$A$63</c:f>
              <c:numCache>
                <c:formatCode>General</c:formatCod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</c:numCache>
            </c:numRef>
          </c:cat>
          <c:val>
            <c:numRef>
              <c:f>'Chart Data'!$D$3:$D$63</c:f>
              <c:numCache>
                <c:formatCode>"$"#,##0_);[Red]\("$"#,##0\)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62-4B7C-A98D-4E89ED9E26FA}"/>
            </c:ext>
          </c:extLst>
        </c:ser>
        <c:ser>
          <c:idx val="4"/>
          <c:order val="3"/>
          <c:tx>
            <c:strRef>
              <c:f>'Chart Data'!$E$2</c:f>
              <c:strCache>
                <c:ptCount val="1"/>
                <c:pt idx="0">
                  <c:v>Conservative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'Chart Data'!$A$3:$A$63</c:f>
              <c:numCache>
                <c:formatCode>General</c:formatCod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</c:numCache>
            </c:numRef>
          </c:cat>
          <c:val>
            <c:numRef>
              <c:f>'Chart Data'!$E$3:$E$63</c:f>
              <c:numCache>
                <c:formatCode>"$"#,##0_);[Red]\("$"#,##0\)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62-4B7C-A98D-4E89ED9E26FA}"/>
            </c:ext>
          </c:extLst>
        </c:ser>
        <c:ser>
          <c:idx val="5"/>
          <c:order val="4"/>
          <c:tx>
            <c:strRef>
              <c:f>'Chart Data'!$F$2</c:f>
              <c:strCache>
                <c:ptCount val="1"/>
                <c:pt idx="0">
                  <c:v>Ultra-Cons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'Chart Data'!$A$3:$A$63</c:f>
              <c:numCache>
                <c:formatCode>General</c:formatCod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</c:numCache>
            </c:numRef>
          </c:cat>
          <c:val>
            <c:numRef>
              <c:f>'Chart Data'!$F$3:$F$63</c:f>
              <c:numCache>
                <c:formatCode>"$"#,##0_);[Red]\("$"#,##0\)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62-4B7C-A98D-4E89ED9E26FA}"/>
            </c:ext>
          </c:extLst>
        </c:ser>
        <c:ser>
          <c:idx val="6"/>
          <c:order val="5"/>
          <c:tx>
            <c:strRef>
              <c:f>'Chart Data'!$G$2</c:f>
              <c:strCache>
                <c:ptCount val="1"/>
                <c:pt idx="0">
                  <c:v>Defensive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'Chart Data'!$A$3:$A$63</c:f>
              <c:numCache>
                <c:formatCode>General</c:formatCod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</c:numCache>
            </c:numRef>
          </c:cat>
          <c:val>
            <c:numRef>
              <c:f>'Chart Data'!$G$3:$G$63</c:f>
              <c:numCache>
                <c:formatCode>"$"#,##0_);[Red]\("$"#,##0\)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62-4B7C-A98D-4E89ED9E2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51216"/>
        <c:axId val="181553176"/>
      </c:lineChart>
      <c:catAx>
        <c:axId val="18155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48168701442841289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53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15531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Value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747145187601957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51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285857572718152E-2"/>
          <c:y val="0.12549537648612946"/>
          <c:w val="0.11133400200601805"/>
          <c:h val="0.1690885072655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Chance of Success</a:t>
            </a:r>
          </a:p>
        </c:rich>
      </c:tx>
      <c:layout>
        <c:manualLayout>
          <c:xMode val="edge"/>
          <c:yMode val="edge"/>
          <c:x val="0.41398446170921199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37713139418256E-2"/>
          <c:y val="0.10568031704095113"/>
          <c:w val="0.91374122367101307"/>
          <c:h val="0.80845442536327605"/>
        </c:manualLayout>
      </c:layout>
      <c:lineChart>
        <c:grouping val="standard"/>
        <c:varyColors val="0"/>
        <c:ser>
          <c:idx val="1"/>
          <c:order val="0"/>
          <c:tx>
            <c:strRef>
              <c:f>'Chart Data'!$J$2</c:f>
              <c:strCache>
                <c:ptCount val="1"/>
                <c:pt idx="0">
                  <c:v>Ultra-Agg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'Chart Data'!$I$3:$I$63</c:f>
              <c:numCache>
                <c:formatCode>General</c:formatCod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</c:numCache>
            </c:numRef>
          </c:cat>
          <c:val>
            <c:numRef>
              <c:f>'Chart Data'!$J$3:$J$63</c:f>
              <c:numCache>
                <c:formatCode>0%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F6-45AA-ACCB-4F006E196CC5}"/>
            </c:ext>
          </c:extLst>
        </c:ser>
        <c:ser>
          <c:idx val="2"/>
          <c:order val="1"/>
          <c:tx>
            <c:strRef>
              <c:f>'Chart Data'!$K$2</c:f>
              <c:strCache>
                <c:ptCount val="1"/>
                <c:pt idx="0">
                  <c:v>Aggressive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'Chart Data'!$I$3:$I$63</c:f>
              <c:numCache>
                <c:formatCode>General</c:formatCod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</c:numCache>
            </c:numRef>
          </c:cat>
          <c:val>
            <c:numRef>
              <c:f>'Chart Data'!$K$3:$K$63</c:f>
              <c:numCache>
                <c:formatCode>0%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F6-45AA-ACCB-4F006E196CC5}"/>
            </c:ext>
          </c:extLst>
        </c:ser>
        <c:ser>
          <c:idx val="3"/>
          <c:order val="2"/>
          <c:tx>
            <c:strRef>
              <c:f>'Chart Data'!$L$2</c:f>
              <c:strCache>
                <c:ptCount val="1"/>
                <c:pt idx="0">
                  <c:v>Moderate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'Chart Data'!$I$3:$I$63</c:f>
              <c:numCache>
                <c:formatCode>General</c:formatCod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</c:numCache>
            </c:numRef>
          </c:cat>
          <c:val>
            <c:numRef>
              <c:f>'Chart Data'!$L$3:$L$63</c:f>
              <c:numCache>
                <c:formatCode>0%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F6-45AA-ACCB-4F006E196CC5}"/>
            </c:ext>
          </c:extLst>
        </c:ser>
        <c:ser>
          <c:idx val="4"/>
          <c:order val="3"/>
          <c:tx>
            <c:strRef>
              <c:f>'Chart Data'!$M$2</c:f>
              <c:strCache>
                <c:ptCount val="1"/>
                <c:pt idx="0">
                  <c:v>Conservative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'Chart Data'!$I$3:$I$63</c:f>
              <c:numCache>
                <c:formatCode>General</c:formatCod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</c:numCache>
            </c:numRef>
          </c:cat>
          <c:val>
            <c:numRef>
              <c:f>'Chart Data'!$M$3:$M$63</c:f>
              <c:numCache>
                <c:formatCode>0%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F6-45AA-ACCB-4F006E196CC5}"/>
            </c:ext>
          </c:extLst>
        </c:ser>
        <c:ser>
          <c:idx val="5"/>
          <c:order val="4"/>
          <c:tx>
            <c:strRef>
              <c:f>'Chart Data'!$N$2</c:f>
              <c:strCache>
                <c:ptCount val="1"/>
                <c:pt idx="0">
                  <c:v>Ultra-Cons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'Chart Data'!$I$3:$I$63</c:f>
              <c:numCache>
                <c:formatCode>General</c:formatCod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</c:numCache>
            </c:numRef>
          </c:cat>
          <c:val>
            <c:numRef>
              <c:f>'Chart Data'!$N$3:$N$63</c:f>
              <c:numCache>
                <c:formatCode>0%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F6-45AA-ACCB-4F006E196CC5}"/>
            </c:ext>
          </c:extLst>
        </c:ser>
        <c:ser>
          <c:idx val="6"/>
          <c:order val="5"/>
          <c:tx>
            <c:strRef>
              <c:f>'Chart Data'!$O$2</c:f>
              <c:strCache>
                <c:ptCount val="1"/>
                <c:pt idx="0">
                  <c:v>Defensive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'Chart Data'!$I$3:$I$63</c:f>
              <c:numCache>
                <c:formatCode>General</c:formatCod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</c:numCache>
            </c:numRef>
          </c:cat>
          <c:val>
            <c:numRef>
              <c:f>'Chart Data'!$O$3:$O$63</c:f>
              <c:numCache>
                <c:formatCode>0%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F6-45AA-ACCB-4F006E196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50824"/>
        <c:axId val="181550040"/>
      </c:lineChart>
      <c:catAx>
        <c:axId val="181550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45837957824639292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50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155004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453507340946166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50824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294884653961884E-2"/>
          <c:y val="0.69881109643328931"/>
          <c:w val="0.11133400200601805"/>
          <c:h val="0.1690885072655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25" right="0.25" top="0.25" bottom="0.25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workbookViewId="0"/>
  </sheetViews>
  <pageMargins left="0.25" right="0.25" top="0.25" bottom="0.25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2343" cy="72063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492343" cy="72063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workbookViewId="0">
      <selection sqref="A1:G1"/>
    </sheetView>
  </sheetViews>
  <sheetFormatPr defaultColWidth="12.7109375" defaultRowHeight="12.75" x14ac:dyDescent="0.2"/>
  <cols>
    <col min="1" max="1" width="28.42578125" bestFit="1" customWidth="1"/>
  </cols>
  <sheetData>
    <row r="1" spans="1:7" ht="21" thickBot="1" x14ac:dyDescent="0.35">
      <c r="A1" s="98" t="s">
        <v>22</v>
      </c>
      <c r="B1" s="98"/>
      <c r="C1" s="98"/>
      <c r="D1" s="98"/>
      <c r="E1" s="98"/>
      <c r="F1" s="98"/>
      <c r="G1" s="98"/>
    </row>
    <row r="2" spans="1:7" ht="13.5" thickBot="1" x14ac:dyDescent="0.25"/>
    <row r="3" spans="1:7" x14ac:dyDescent="0.2">
      <c r="A3" s="29" t="s">
        <v>39</v>
      </c>
      <c r="B3" s="39" t="s">
        <v>30</v>
      </c>
      <c r="C3" s="39" t="s">
        <v>2</v>
      </c>
      <c r="D3" s="39" t="s">
        <v>17</v>
      </c>
      <c r="E3" s="40" t="s">
        <v>18</v>
      </c>
    </row>
    <row r="4" spans="1:7" x14ac:dyDescent="0.2">
      <c r="A4" s="41" t="s">
        <v>31</v>
      </c>
      <c r="B4" s="13">
        <v>750000</v>
      </c>
      <c r="C4" s="93">
        <v>0</v>
      </c>
      <c r="D4" s="15">
        <v>40</v>
      </c>
      <c r="E4" s="17">
        <v>40</v>
      </c>
    </row>
    <row r="5" spans="1:7" x14ac:dyDescent="0.2">
      <c r="A5" s="41" t="s">
        <v>35</v>
      </c>
      <c r="B5" s="13">
        <v>22500</v>
      </c>
      <c r="C5" s="93">
        <f>$B$38</f>
        <v>2.1999999999999999E-2</v>
      </c>
      <c r="D5" s="15">
        <v>40</v>
      </c>
      <c r="E5" s="17">
        <v>64</v>
      </c>
    </row>
    <row r="6" spans="1:7" x14ac:dyDescent="0.2">
      <c r="A6" s="41" t="s">
        <v>62</v>
      </c>
      <c r="B6" s="13">
        <v>7500</v>
      </c>
      <c r="C6" s="93">
        <f>$B$38</f>
        <v>2.1999999999999999E-2</v>
      </c>
      <c r="D6" s="15">
        <v>50</v>
      </c>
      <c r="E6" s="17">
        <v>64</v>
      </c>
    </row>
    <row r="7" spans="1:7" x14ac:dyDescent="0.2">
      <c r="A7" s="41" t="s">
        <v>4</v>
      </c>
      <c r="B7" s="13">
        <v>-120000</v>
      </c>
      <c r="C7" s="93">
        <f>$B$38</f>
        <v>2.1999999999999999E-2</v>
      </c>
      <c r="D7" s="15">
        <v>65</v>
      </c>
      <c r="E7" s="17">
        <v>100</v>
      </c>
      <c r="F7" s="11"/>
      <c r="G7" s="11"/>
    </row>
    <row r="8" spans="1:7" x14ac:dyDescent="0.2">
      <c r="A8" s="41" t="s">
        <v>36</v>
      </c>
      <c r="B8" s="13">
        <v>-30000</v>
      </c>
      <c r="C8" s="93">
        <f>$B$38</f>
        <v>2.1999999999999999E-2</v>
      </c>
      <c r="D8" s="15">
        <v>55</v>
      </c>
      <c r="E8" s="17">
        <v>55</v>
      </c>
    </row>
    <row r="9" spans="1:7" x14ac:dyDescent="0.2">
      <c r="A9" s="41" t="s">
        <v>37</v>
      </c>
      <c r="B9" s="13">
        <v>40000</v>
      </c>
      <c r="C9" s="93">
        <f>$B$38-0.01</f>
        <v>1.1999999999999999E-2</v>
      </c>
      <c r="D9" s="15">
        <v>70</v>
      </c>
      <c r="E9" s="17">
        <v>100</v>
      </c>
    </row>
    <row r="10" spans="1:7" x14ac:dyDescent="0.2">
      <c r="A10" s="41" t="s">
        <v>38</v>
      </c>
      <c r="B10" s="13">
        <v>1000000</v>
      </c>
      <c r="C10" s="93">
        <v>-0.02</v>
      </c>
      <c r="D10" s="15">
        <v>70</v>
      </c>
      <c r="E10" s="17">
        <v>70</v>
      </c>
    </row>
    <row r="11" spans="1:7" x14ac:dyDescent="0.2">
      <c r="A11" s="41"/>
      <c r="B11" s="13"/>
      <c r="C11" s="14"/>
      <c r="D11" s="15"/>
      <c r="E11" s="17"/>
    </row>
    <row r="12" spans="1:7" x14ac:dyDescent="0.2">
      <c r="A12" s="41"/>
      <c r="B12" s="13"/>
      <c r="C12" s="14"/>
      <c r="D12" s="15"/>
      <c r="E12" s="17"/>
    </row>
    <row r="13" spans="1:7" x14ac:dyDescent="0.2">
      <c r="A13" s="41"/>
      <c r="B13" s="13"/>
      <c r="C13" s="14"/>
      <c r="D13" s="15"/>
      <c r="E13" s="17"/>
    </row>
    <row r="14" spans="1:7" x14ac:dyDescent="0.2">
      <c r="A14" s="41"/>
      <c r="B14" s="13"/>
      <c r="C14" s="14"/>
      <c r="D14" s="15"/>
      <c r="E14" s="17"/>
    </row>
    <row r="15" spans="1:7" x14ac:dyDescent="0.2">
      <c r="A15" s="41"/>
      <c r="B15" s="13"/>
      <c r="C15" s="14"/>
      <c r="D15" s="15"/>
      <c r="E15" s="17"/>
    </row>
    <row r="16" spans="1:7" x14ac:dyDescent="0.2">
      <c r="A16" s="41"/>
      <c r="B16" s="13"/>
      <c r="C16" s="14"/>
      <c r="D16" s="15"/>
      <c r="E16" s="17"/>
    </row>
    <row r="17" spans="1:7" x14ac:dyDescent="0.2">
      <c r="A17" s="41"/>
      <c r="B17" s="13"/>
      <c r="C17" s="14"/>
      <c r="D17" s="15"/>
      <c r="E17" s="17"/>
    </row>
    <row r="18" spans="1:7" x14ac:dyDescent="0.2">
      <c r="A18" s="41"/>
      <c r="B18" s="13"/>
      <c r="C18" s="14"/>
      <c r="D18" s="15"/>
      <c r="E18" s="17"/>
    </row>
    <row r="19" spans="1:7" x14ac:dyDescent="0.2">
      <c r="A19" s="41"/>
      <c r="B19" s="13"/>
      <c r="C19" s="14"/>
      <c r="D19" s="15"/>
      <c r="E19" s="17"/>
    </row>
    <row r="20" spans="1:7" x14ac:dyDescent="0.2">
      <c r="A20" s="41"/>
      <c r="B20" s="13"/>
      <c r="C20" s="14"/>
      <c r="D20" s="15"/>
      <c r="E20" s="17"/>
    </row>
    <row r="21" spans="1:7" x14ac:dyDescent="0.2">
      <c r="A21" s="41"/>
      <c r="B21" s="13"/>
      <c r="C21" s="14"/>
      <c r="D21" s="15"/>
      <c r="E21" s="17"/>
      <c r="F21" s="11"/>
      <c r="G21" s="11"/>
    </row>
    <row r="22" spans="1:7" x14ac:dyDescent="0.2">
      <c r="A22" s="41"/>
      <c r="B22" s="13"/>
      <c r="C22" s="14"/>
      <c r="D22" s="15"/>
      <c r="E22" s="17"/>
    </row>
    <row r="23" spans="1:7" ht="13.5" thickBot="1" x14ac:dyDescent="0.25">
      <c r="A23" s="42"/>
      <c r="B23" s="37"/>
      <c r="C23" s="38"/>
      <c r="D23" s="22"/>
      <c r="E23" s="18"/>
    </row>
    <row r="24" spans="1:7" ht="13.5" thickBot="1" x14ac:dyDescent="0.25"/>
    <row r="25" spans="1:7" x14ac:dyDescent="0.2">
      <c r="A25" s="32" t="s">
        <v>32</v>
      </c>
      <c r="B25" s="52">
        <v>40</v>
      </c>
    </row>
    <row r="26" spans="1:7" ht="13.5" thickBot="1" x14ac:dyDescent="0.25">
      <c r="A26" s="21" t="s">
        <v>33</v>
      </c>
      <c r="B26" s="18">
        <v>90</v>
      </c>
    </row>
    <row r="27" spans="1:7" ht="13.5" thickBot="1" x14ac:dyDescent="0.25"/>
    <row r="28" spans="1:7" x14ac:dyDescent="0.2">
      <c r="A28" s="32" t="s">
        <v>50</v>
      </c>
      <c r="B28" s="103">
        <v>45009</v>
      </c>
      <c r="C28" s="104"/>
    </row>
    <row r="29" spans="1:7" x14ac:dyDescent="0.2">
      <c r="A29" s="16" t="s">
        <v>28</v>
      </c>
      <c r="B29" s="101" t="s">
        <v>34</v>
      </c>
      <c r="C29" s="102"/>
    </row>
    <row r="30" spans="1:7" x14ac:dyDescent="0.2">
      <c r="A30" s="16" t="s">
        <v>54</v>
      </c>
      <c r="B30" s="101" t="s">
        <v>52</v>
      </c>
      <c r="C30" s="102"/>
    </row>
    <row r="31" spans="1:7" x14ac:dyDescent="0.2">
      <c r="A31" s="16" t="s">
        <v>53</v>
      </c>
      <c r="B31" s="101" t="s">
        <v>55</v>
      </c>
      <c r="C31" s="102"/>
    </row>
    <row r="32" spans="1:7" ht="13.5" thickBot="1" x14ac:dyDescent="0.25">
      <c r="A32" s="21" t="s">
        <v>29</v>
      </c>
      <c r="B32" s="99" t="s">
        <v>27</v>
      </c>
      <c r="C32" s="100"/>
    </row>
    <row r="33" spans="1:7" ht="13.5" thickBot="1" x14ac:dyDescent="0.25"/>
    <row r="34" spans="1:7" x14ac:dyDescent="0.2">
      <c r="A34" s="46"/>
      <c r="B34" s="39" t="s">
        <v>43</v>
      </c>
      <c r="C34" s="40" t="s">
        <v>42</v>
      </c>
    </row>
    <row r="35" spans="1:7" x14ac:dyDescent="0.2">
      <c r="A35" s="16" t="s">
        <v>47</v>
      </c>
      <c r="B35" s="47">
        <v>0.06</v>
      </c>
      <c r="C35" s="48">
        <v>0.02</v>
      </c>
    </row>
    <row r="36" spans="1:7" x14ac:dyDescent="0.2">
      <c r="A36" s="16" t="s">
        <v>44</v>
      </c>
      <c r="B36" s="47">
        <v>0.18</v>
      </c>
      <c r="C36" s="48">
        <v>0.06</v>
      </c>
    </row>
    <row r="37" spans="1:7" x14ac:dyDescent="0.2">
      <c r="A37" s="16" t="s">
        <v>45</v>
      </c>
      <c r="B37" s="94">
        <v>0</v>
      </c>
      <c r="C37" s="95"/>
    </row>
    <row r="38" spans="1:7" ht="13.5" thickBot="1" x14ac:dyDescent="0.25">
      <c r="A38" s="21" t="s">
        <v>49</v>
      </c>
      <c r="B38" s="96">
        <v>2.1999999999999999E-2</v>
      </c>
      <c r="C38" s="97"/>
    </row>
    <row r="39" spans="1:7" ht="13.5" thickBot="1" x14ac:dyDescent="0.25"/>
    <row r="40" spans="1:7" ht="13.5" thickBot="1" x14ac:dyDescent="0.25">
      <c r="A40" s="33" t="s">
        <v>51</v>
      </c>
      <c r="B40" s="31">
        <v>75</v>
      </c>
      <c r="C40" s="31">
        <v>85</v>
      </c>
      <c r="D40" s="31">
        <v>85</v>
      </c>
      <c r="E40" s="31">
        <v>90</v>
      </c>
      <c r="F40" s="31">
        <v>95</v>
      </c>
      <c r="G40" s="30">
        <v>100</v>
      </c>
    </row>
    <row r="41" spans="1:7" ht="13.5" thickBot="1" x14ac:dyDescent="0.25">
      <c r="A41" s="11"/>
      <c r="B41" s="11"/>
      <c r="C41" s="11"/>
      <c r="D41" s="11"/>
      <c r="E41" s="11"/>
      <c r="F41" s="11"/>
      <c r="G41" s="11"/>
    </row>
    <row r="42" spans="1:7" x14ac:dyDescent="0.2">
      <c r="A42" s="34" t="s">
        <v>26</v>
      </c>
      <c r="B42" s="19" t="s">
        <v>10</v>
      </c>
      <c r="C42" s="19" t="s">
        <v>11</v>
      </c>
      <c r="D42" s="19" t="s">
        <v>12</v>
      </c>
      <c r="E42" s="19" t="s">
        <v>13</v>
      </c>
      <c r="F42" s="19" t="s">
        <v>14</v>
      </c>
      <c r="G42" s="20" t="s">
        <v>9</v>
      </c>
    </row>
    <row r="43" spans="1:7" x14ac:dyDescent="0.2">
      <c r="A43" s="43" t="s">
        <v>46</v>
      </c>
      <c r="B43" s="14">
        <v>1</v>
      </c>
      <c r="C43" s="14">
        <v>0.8</v>
      </c>
      <c r="D43" s="14">
        <v>0.6</v>
      </c>
      <c r="E43" s="14">
        <v>0.4</v>
      </c>
      <c r="F43" s="14">
        <v>0.2</v>
      </c>
      <c r="G43" s="50">
        <v>0</v>
      </c>
    </row>
    <row r="44" spans="1:7" x14ac:dyDescent="0.2">
      <c r="A44" s="35" t="s">
        <v>41</v>
      </c>
      <c r="B44" s="49">
        <f t="shared" ref="B44:G44" si="0">(1+B43*$B$35+(1-B43)*$C$35)*(1+$B$38)-1</f>
        <v>8.3320000000000061E-2</v>
      </c>
      <c r="C44" s="49">
        <f t="shared" si="0"/>
        <v>7.51440000000001E-2</v>
      </c>
      <c r="D44" s="49">
        <f t="shared" si="0"/>
        <v>6.6968000000000139E-2</v>
      </c>
      <c r="E44" s="49">
        <f t="shared" si="0"/>
        <v>5.8791999999999955E-2</v>
      </c>
      <c r="F44" s="49">
        <f t="shared" si="0"/>
        <v>5.0615999999999994E-2</v>
      </c>
      <c r="G44" s="51">
        <f t="shared" si="0"/>
        <v>4.2440000000000033E-2</v>
      </c>
    </row>
    <row r="45" spans="1:7" x14ac:dyDescent="0.2">
      <c r="A45" s="35" t="s">
        <v>40</v>
      </c>
      <c r="B45" s="49">
        <f t="shared" ref="B45:G45" si="1">(B43^2*$B$36^2+(1-B43)^2*$C$36^2+2*B43*(1-B43)*$B$37*$B$36*$C$36)^0.5</f>
        <v>0.18</v>
      </c>
      <c r="C45" s="49">
        <f t="shared" si="1"/>
        <v>0.14449913494550756</v>
      </c>
      <c r="D45" s="49">
        <f t="shared" si="1"/>
        <v>0.11063453348751465</v>
      </c>
      <c r="E45" s="49">
        <f t="shared" si="1"/>
        <v>8.0498447189992439E-2</v>
      </c>
      <c r="F45" s="49">
        <f t="shared" si="1"/>
        <v>6.0000000000000005E-2</v>
      </c>
      <c r="G45" s="51">
        <f t="shared" si="1"/>
        <v>0.06</v>
      </c>
    </row>
    <row r="46" spans="1:7" ht="13.5" thickBot="1" x14ac:dyDescent="0.25">
      <c r="A46" s="36" t="s">
        <v>48</v>
      </c>
      <c r="B46" s="44">
        <f t="shared" ref="B46:G46" si="2">B44-B45^2/2</f>
        <v>6.7120000000000068E-2</v>
      </c>
      <c r="C46" s="44">
        <f t="shared" si="2"/>
        <v>6.4704000000000095E-2</v>
      </c>
      <c r="D46" s="44">
        <f t="shared" si="2"/>
        <v>6.0848000000000138E-2</v>
      </c>
      <c r="E46" s="44">
        <f t="shared" si="2"/>
        <v>5.5551999999999956E-2</v>
      </c>
      <c r="F46" s="44">
        <f t="shared" si="2"/>
        <v>4.8815999999999991E-2</v>
      </c>
      <c r="G46" s="45">
        <f t="shared" si="2"/>
        <v>4.064000000000003E-2</v>
      </c>
    </row>
    <row r="48" spans="1:7" x14ac:dyDescent="0.2">
      <c r="A48" s="28" t="s">
        <v>25</v>
      </c>
      <c r="B48" s="12" t="e">
        <f ca="1">VLOOKUP(B26,'Results Detail'!$B$5:$AG$65,4)</f>
        <v>#NAME?</v>
      </c>
      <c r="C48" s="12" t="e">
        <f ca="1">VLOOKUP(B26,'Results Detail'!$B$5:$AG$65,9)</f>
        <v>#NAME?</v>
      </c>
      <c r="D48" s="12" t="e">
        <f ca="1">VLOOKUP(B26,'Results Detail'!$B$5:$AG$65,14)</f>
        <v>#NAME?</v>
      </c>
      <c r="E48" s="12" t="e">
        <f ca="1">VLOOKUP(B26,'Results Detail'!$B$5:$AG$65,19)</f>
        <v>#NAME?</v>
      </c>
      <c r="F48" s="12" t="e">
        <f ca="1">VLOOKUP(B26,'Results Detail'!$B$5:$AG$65,24)</f>
        <v>#NAME?</v>
      </c>
      <c r="G48" s="12" t="e">
        <f ca="1">VLOOKUP(B26,'Results Detail'!$B$5:$AG$65,29)</f>
        <v>#NAME?</v>
      </c>
    </row>
  </sheetData>
  <mergeCells count="8">
    <mergeCell ref="B37:C37"/>
    <mergeCell ref="B38:C38"/>
    <mergeCell ref="A1:G1"/>
    <mergeCell ref="B32:C32"/>
    <mergeCell ref="B29:C29"/>
    <mergeCell ref="B28:C28"/>
    <mergeCell ref="B30:C30"/>
    <mergeCell ref="B31:C31"/>
  </mergeCells>
  <phoneticPr fontId="2" type="noConversion"/>
  <dataValidations disablePrompts="1" count="1">
    <dataValidation type="list" allowBlank="1" showInputMessage="1" showErrorMessage="1" sqref="B31:C31" xr:uid="{00000000-0002-0000-0000-000000000000}">
      <formula1>"Yes, No"</formula1>
    </dataValidation>
  </dataValidations>
  <printOptions horizontalCentered="1"/>
  <pageMargins left="0.75" right="0.7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24"/>
  <sheetViews>
    <sheetView workbookViewId="0">
      <selection activeCell="M46" sqref="M46"/>
    </sheetView>
  </sheetViews>
  <sheetFormatPr defaultColWidth="9.140625" defaultRowHeight="12.75" x14ac:dyDescent="0.2"/>
  <cols>
    <col min="1" max="1" width="5.140625" bestFit="1" customWidth="1"/>
    <col min="2" max="2" width="4.5703125" bestFit="1" customWidth="1"/>
    <col min="3" max="24" width="14.7109375" customWidth="1"/>
  </cols>
  <sheetData>
    <row r="1" spans="1:24" x14ac:dyDescent="0.2">
      <c r="A1" s="105" t="s">
        <v>16</v>
      </c>
      <c r="B1" s="105"/>
      <c r="C1" s="12">
        <f>Inputs!B4</f>
        <v>750000</v>
      </c>
      <c r="D1" s="12">
        <f>Inputs!B5</f>
        <v>22500</v>
      </c>
      <c r="E1" s="12">
        <f>Inputs!B6</f>
        <v>7500</v>
      </c>
      <c r="F1" s="12">
        <f>Inputs!B7</f>
        <v>-120000</v>
      </c>
      <c r="G1" s="12">
        <f>Inputs!B8</f>
        <v>-30000</v>
      </c>
      <c r="H1" s="12">
        <f>Inputs!B9</f>
        <v>40000</v>
      </c>
      <c r="I1" s="12">
        <f>Inputs!B10</f>
        <v>1000000</v>
      </c>
      <c r="J1" s="12">
        <f>Inputs!B11</f>
        <v>0</v>
      </c>
      <c r="K1" s="12">
        <f>Inputs!B12</f>
        <v>0</v>
      </c>
      <c r="L1" s="12">
        <f>Inputs!B13</f>
        <v>0</v>
      </c>
      <c r="M1" s="12">
        <f>Inputs!B14</f>
        <v>0</v>
      </c>
      <c r="N1" s="12">
        <f>Inputs!B15</f>
        <v>0</v>
      </c>
      <c r="O1" s="12">
        <f>Inputs!B16</f>
        <v>0</v>
      </c>
      <c r="P1" s="12">
        <f>Inputs!B17</f>
        <v>0</v>
      </c>
      <c r="Q1" s="12">
        <f>Inputs!B18</f>
        <v>0</v>
      </c>
      <c r="R1" s="12">
        <f>Inputs!B19</f>
        <v>0</v>
      </c>
      <c r="S1" s="12">
        <f>Inputs!B20</f>
        <v>0</v>
      </c>
      <c r="T1" s="12">
        <f>Inputs!B21</f>
        <v>0</v>
      </c>
      <c r="U1" s="12">
        <f>Inputs!B22</f>
        <v>0</v>
      </c>
      <c r="V1" s="12">
        <f>Inputs!B23</f>
        <v>0</v>
      </c>
      <c r="W1" s="4"/>
      <c r="X1" s="4"/>
    </row>
    <row r="2" spans="1:24" x14ac:dyDescent="0.2">
      <c r="A2" s="105" t="s">
        <v>2</v>
      </c>
      <c r="B2" s="105"/>
      <c r="C2" s="23">
        <f>Inputs!C4</f>
        <v>0</v>
      </c>
      <c r="D2" s="23">
        <f>Inputs!C5</f>
        <v>2.1999999999999999E-2</v>
      </c>
      <c r="E2" s="23">
        <f>Inputs!C6</f>
        <v>2.1999999999999999E-2</v>
      </c>
      <c r="F2" s="23">
        <f>Inputs!C7</f>
        <v>2.1999999999999999E-2</v>
      </c>
      <c r="G2" s="23">
        <f>Inputs!C8</f>
        <v>2.1999999999999999E-2</v>
      </c>
      <c r="H2" s="23">
        <f>Inputs!C9</f>
        <v>1.1999999999999999E-2</v>
      </c>
      <c r="I2" s="23">
        <f>Inputs!C10</f>
        <v>-0.02</v>
      </c>
      <c r="J2" s="23">
        <f>Inputs!C11</f>
        <v>0</v>
      </c>
      <c r="K2" s="23">
        <f>Inputs!C12</f>
        <v>0</v>
      </c>
      <c r="L2" s="23">
        <f>Inputs!C13</f>
        <v>0</v>
      </c>
      <c r="M2" s="23">
        <f>Inputs!C14</f>
        <v>0</v>
      </c>
      <c r="N2" s="23">
        <f>Inputs!C15</f>
        <v>0</v>
      </c>
      <c r="O2" s="23">
        <f>Inputs!C16</f>
        <v>0</v>
      </c>
      <c r="P2" s="23">
        <f>Inputs!C17</f>
        <v>0</v>
      </c>
      <c r="Q2" s="23">
        <f>Inputs!C18</f>
        <v>0</v>
      </c>
      <c r="R2" s="23">
        <f>Inputs!C19</f>
        <v>0</v>
      </c>
      <c r="S2" s="23">
        <f>Inputs!C20</f>
        <v>0</v>
      </c>
      <c r="T2" s="23">
        <f>Inputs!C21</f>
        <v>0</v>
      </c>
      <c r="U2" s="23">
        <f>Inputs!C22</f>
        <v>0</v>
      </c>
      <c r="V2" s="23">
        <f>Inputs!C23</f>
        <v>0</v>
      </c>
      <c r="W2" s="12"/>
      <c r="X2" s="23"/>
    </row>
    <row r="3" spans="1:24" x14ac:dyDescent="0.2">
      <c r="A3" s="105" t="s">
        <v>17</v>
      </c>
      <c r="B3" s="105"/>
      <c r="C3" s="24">
        <f>Inputs!D4</f>
        <v>40</v>
      </c>
      <c r="D3" s="24">
        <f>Inputs!D5</f>
        <v>40</v>
      </c>
      <c r="E3" s="24">
        <f>Inputs!D6</f>
        <v>50</v>
      </c>
      <c r="F3" s="24">
        <f>Inputs!D7</f>
        <v>65</v>
      </c>
      <c r="G3" s="24">
        <f>Inputs!D8</f>
        <v>55</v>
      </c>
      <c r="H3" s="24">
        <f>Inputs!D9</f>
        <v>70</v>
      </c>
      <c r="I3" s="24">
        <f>Inputs!D10</f>
        <v>70</v>
      </c>
      <c r="J3" s="24">
        <f>Inputs!D11</f>
        <v>0</v>
      </c>
      <c r="K3" s="24">
        <f>Inputs!D12</f>
        <v>0</v>
      </c>
      <c r="L3" s="24">
        <f>Inputs!D13</f>
        <v>0</v>
      </c>
      <c r="M3" s="24">
        <f>Inputs!D14</f>
        <v>0</v>
      </c>
      <c r="N3" s="24">
        <f>Inputs!D15</f>
        <v>0</v>
      </c>
      <c r="O3" s="24">
        <f>Inputs!D16</f>
        <v>0</v>
      </c>
      <c r="P3" s="24">
        <f>Inputs!D17</f>
        <v>0</v>
      </c>
      <c r="Q3" s="24">
        <f>Inputs!D18</f>
        <v>0</v>
      </c>
      <c r="R3" s="24">
        <f>Inputs!D19</f>
        <v>0</v>
      </c>
      <c r="S3" s="24">
        <f>Inputs!D20</f>
        <v>0</v>
      </c>
      <c r="T3" s="24">
        <f>Inputs!D21</f>
        <v>0</v>
      </c>
      <c r="U3" s="24">
        <f>Inputs!D22</f>
        <v>0</v>
      </c>
      <c r="V3" s="24">
        <f>Inputs!D23</f>
        <v>0</v>
      </c>
      <c r="W3" s="23"/>
      <c r="X3" s="23"/>
    </row>
    <row r="4" spans="1:24" x14ac:dyDescent="0.2">
      <c r="A4" s="105" t="s">
        <v>18</v>
      </c>
      <c r="B4" s="105"/>
      <c r="C4" s="24">
        <f>Inputs!E4</f>
        <v>40</v>
      </c>
      <c r="D4" s="24">
        <f>Inputs!E5</f>
        <v>64</v>
      </c>
      <c r="E4" s="24">
        <f>Inputs!E6</f>
        <v>64</v>
      </c>
      <c r="F4" s="24">
        <f>Inputs!E7</f>
        <v>100</v>
      </c>
      <c r="G4" s="24">
        <f>Inputs!E8</f>
        <v>55</v>
      </c>
      <c r="H4" s="24">
        <f>Inputs!E9</f>
        <v>100</v>
      </c>
      <c r="I4" s="24">
        <f>Inputs!E10</f>
        <v>70</v>
      </c>
      <c r="J4" s="24">
        <f>Inputs!E11</f>
        <v>0</v>
      </c>
      <c r="K4" s="24">
        <f>Inputs!E12</f>
        <v>0</v>
      </c>
      <c r="L4" s="24">
        <f>Inputs!E13</f>
        <v>0</v>
      </c>
      <c r="M4" s="24">
        <f>Inputs!E14</f>
        <v>0</v>
      </c>
      <c r="N4" s="24">
        <f>Inputs!E15</f>
        <v>0</v>
      </c>
      <c r="O4" s="24">
        <f>Inputs!E16</f>
        <v>0</v>
      </c>
      <c r="P4" s="24">
        <f>Inputs!E17</f>
        <v>0</v>
      </c>
      <c r="Q4" s="24">
        <f>Inputs!E18</f>
        <v>0</v>
      </c>
      <c r="R4" s="24">
        <f>Inputs!E19</f>
        <v>0</v>
      </c>
      <c r="S4" s="24">
        <f>Inputs!E20</f>
        <v>0</v>
      </c>
      <c r="T4" s="24">
        <f>Inputs!E21</f>
        <v>0</v>
      </c>
      <c r="U4" s="24">
        <f>Inputs!E22</f>
        <v>0</v>
      </c>
      <c r="V4" s="24">
        <f>Inputs!E23</f>
        <v>0</v>
      </c>
      <c r="W4" s="24"/>
      <c r="X4" s="24"/>
    </row>
    <row r="5" spans="1:24" s="25" customFormat="1" x14ac:dyDescent="0.2">
      <c r="A5" s="4" t="s">
        <v>0</v>
      </c>
      <c r="B5" s="4" t="s">
        <v>3</v>
      </c>
      <c r="C5" s="4" t="str">
        <f>Inputs!A4</f>
        <v>Beginning Balance</v>
      </c>
      <c r="D5" s="4" t="str">
        <f>Inputs!A5</f>
        <v>401(k)</v>
      </c>
      <c r="E5" s="4" t="str">
        <f>Inputs!A6</f>
        <v>401(k) Catch-up</v>
      </c>
      <c r="F5" s="4" t="str">
        <f>Inputs!A7</f>
        <v>Retirement</v>
      </c>
      <c r="G5" s="4" t="str">
        <f>Inputs!A8</f>
        <v>Wedding</v>
      </c>
      <c r="H5" s="4" t="str">
        <f>Inputs!A9</f>
        <v>Social Security</v>
      </c>
      <c r="I5" s="4" t="str">
        <f>Inputs!A10</f>
        <v>Inheritance</v>
      </c>
      <c r="J5" s="4">
        <f>Inputs!A11</f>
        <v>0</v>
      </c>
      <c r="K5" s="4">
        <f>Inputs!A12</f>
        <v>0</v>
      </c>
      <c r="L5" s="4">
        <f>Inputs!A13</f>
        <v>0</v>
      </c>
      <c r="M5" s="4">
        <f>Inputs!A14</f>
        <v>0</v>
      </c>
      <c r="N5" s="4">
        <f>Inputs!A15</f>
        <v>0</v>
      </c>
      <c r="O5" s="4">
        <f>Inputs!A16</f>
        <v>0</v>
      </c>
      <c r="P5" s="4">
        <f>Inputs!A17</f>
        <v>0</v>
      </c>
      <c r="Q5" s="4">
        <f>Inputs!A18</f>
        <v>0</v>
      </c>
      <c r="R5" s="4">
        <f>Inputs!A19</f>
        <v>0</v>
      </c>
      <c r="S5" s="4">
        <f>Inputs!A20</f>
        <v>0</v>
      </c>
      <c r="T5" s="4">
        <f>Inputs!A21</f>
        <v>0</v>
      </c>
      <c r="U5" s="4">
        <f>Inputs!A22</f>
        <v>0</v>
      </c>
      <c r="V5" s="4">
        <f>Inputs!A23</f>
        <v>0</v>
      </c>
      <c r="W5" s="4" t="s">
        <v>5</v>
      </c>
      <c r="X5" s="4" t="s">
        <v>6</v>
      </c>
    </row>
    <row r="6" spans="1:24" x14ac:dyDescent="0.2">
      <c r="A6" s="1">
        <v>0</v>
      </c>
      <c r="B6" s="1">
        <f>Inputs!B25</f>
        <v>40</v>
      </c>
      <c r="C6" s="3">
        <f t="shared" ref="C6:V21" si="0">IF(AND($B6&gt;=C$3,$B6&lt;=C$4),C$1*(1+C$2)^$A6,0)</f>
        <v>750000</v>
      </c>
      <c r="D6" s="3">
        <f t="shared" si="0"/>
        <v>22500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f t="shared" si="0"/>
        <v>0</v>
      </c>
      <c r="P6" s="3">
        <f t="shared" si="0"/>
        <v>0</v>
      </c>
      <c r="Q6" s="3">
        <f t="shared" si="0"/>
        <v>0</v>
      </c>
      <c r="R6" s="3">
        <f t="shared" si="0"/>
        <v>0</v>
      </c>
      <c r="S6" s="3">
        <f t="shared" si="0"/>
        <v>0</v>
      </c>
      <c r="T6" s="3">
        <f t="shared" si="0"/>
        <v>0</v>
      </c>
      <c r="U6" s="3">
        <f t="shared" si="0"/>
        <v>0</v>
      </c>
      <c r="V6" s="3">
        <f t="shared" si="0"/>
        <v>0</v>
      </c>
      <c r="W6" s="3">
        <f>SUM(C6:V6)</f>
        <v>772500</v>
      </c>
      <c r="X6" s="3">
        <f>W6/(1+Inputs!B38)^'Cash Flow Detail'!A6</f>
        <v>772500</v>
      </c>
    </row>
    <row r="7" spans="1:24" x14ac:dyDescent="0.2">
      <c r="A7" s="1">
        <f>A6+1</f>
        <v>1</v>
      </c>
      <c r="B7" s="1">
        <f>B6+1</f>
        <v>41</v>
      </c>
      <c r="C7" s="3">
        <f t="shared" si="0"/>
        <v>0</v>
      </c>
      <c r="D7" s="3">
        <f t="shared" si="0"/>
        <v>22995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ref="W7:W70" si="1">SUM(C7:V7)</f>
        <v>22995</v>
      </c>
      <c r="X7" s="3">
        <f>W7/(1+Inputs!$B$38)^'Cash Flow Detail'!A7</f>
        <v>22500</v>
      </c>
    </row>
    <row r="8" spans="1:24" x14ac:dyDescent="0.2">
      <c r="A8" s="1">
        <f t="shared" ref="A8:A65" si="2">A7+1</f>
        <v>2</v>
      </c>
      <c r="B8" s="1">
        <f t="shared" ref="B8:B65" si="3">B7+1</f>
        <v>42</v>
      </c>
      <c r="C8" s="3">
        <f t="shared" si="0"/>
        <v>0</v>
      </c>
      <c r="D8" s="3">
        <f t="shared" si="0"/>
        <v>23500.89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3">
        <f t="shared" si="0"/>
        <v>0</v>
      </c>
      <c r="M8" s="3">
        <f t="shared" si="0"/>
        <v>0</v>
      </c>
      <c r="N8" s="3">
        <f t="shared" si="0"/>
        <v>0</v>
      </c>
      <c r="O8" s="3">
        <f t="shared" si="0"/>
        <v>0</v>
      </c>
      <c r="P8" s="3">
        <f t="shared" si="0"/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1"/>
        <v>23500.89</v>
      </c>
      <c r="X8" s="3">
        <f>W8/(1+Inputs!$B$38)^'Cash Flow Detail'!A8</f>
        <v>22500</v>
      </c>
    </row>
    <row r="9" spans="1:24" x14ac:dyDescent="0.2">
      <c r="A9" s="1">
        <f t="shared" si="2"/>
        <v>3</v>
      </c>
      <c r="B9" s="1">
        <f t="shared" si="3"/>
        <v>43</v>
      </c>
      <c r="C9" s="3">
        <f t="shared" si="0"/>
        <v>0</v>
      </c>
      <c r="D9" s="3">
        <f t="shared" si="0"/>
        <v>24017.90958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0"/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1"/>
        <v>24017.90958</v>
      </c>
      <c r="X9" s="3">
        <f>W9/(1+Inputs!$B$38)^'Cash Flow Detail'!A9</f>
        <v>22500</v>
      </c>
    </row>
    <row r="10" spans="1:24" x14ac:dyDescent="0.2">
      <c r="A10" s="1">
        <f t="shared" si="2"/>
        <v>4</v>
      </c>
      <c r="B10" s="1">
        <f t="shared" si="3"/>
        <v>44</v>
      </c>
      <c r="C10" s="3">
        <f t="shared" si="0"/>
        <v>0</v>
      </c>
      <c r="D10" s="3">
        <f t="shared" si="0"/>
        <v>24546.303590760002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0</v>
      </c>
      <c r="V10" s="3">
        <f t="shared" si="0"/>
        <v>0</v>
      </c>
      <c r="W10" s="3">
        <f t="shared" si="1"/>
        <v>24546.303590760002</v>
      </c>
      <c r="X10" s="3">
        <f>W10/(1+Inputs!$B$38)^'Cash Flow Detail'!A10</f>
        <v>22500</v>
      </c>
    </row>
    <row r="11" spans="1:24" x14ac:dyDescent="0.2">
      <c r="A11" s="1">
        <f t="shared" si="2"/>
        <v>5</v>
      </c>
      <c r="B11" s="1">
        <f t="shared" si="3"/>
        <v>45</v>
      </c>
      <c r="C11" s="3">
        <f t="shared" si="0"/>
        <v>0</v>
      </c>
      <c r="D11" s="3">
        <f t="shared" si="0"/>
        <v>25086.322269756722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1"/>
        <v>25086.322269756722</v>
      </c>
      <c r="X11" s="3">
        <f>W11/(1+Inputs!$B$38)^'Cash Flow Detail'!A11</f>
        <v>22500</v>
      </c>
    </row>
    <row r="12" spans="1:24" x14ac:dyDescent="0.2">
      <c r="A12" s="1">
        <f t="shared" si="2"/>
        <v>6</v>
      </c>
      <c r="B12" s="1">
        <f t="shared" si="3"/>
        <v>46</v>
      </c>
      <c r="C12" s="3">
        <f t="shared" si="0"/>
        <v>0</v>
      </c>
      <c r="D12" s="3">
        <f t="shared" si="0"/>
        <v>25638.221359691364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3">
        <f t="shared" si="0"/>
        <v>0</v>
      </c>
      <c r="O12" s="3">
        <f t="shared" si="0"/>
        <v>0</v>
      </c>
      <c r="P12" s="3">
        <f t="shared" si="0"/>
        <v>0</v>
      </c>
      <c r="Q12" s="3">
        <f t="shared" si="0"/>
        <v>0</v>
      </c>
      <c r="R12" s="3">
        <f t="shared" si="0"/>
        <v>0</v>
      </c>
      <c r="S12" s="3">
        <f t="shared" si="0"/>
        <v>0</v>
      </c>
      <c r="T12" s="3">
        <f t="shared" si="0"/>
        <v>0</v>
      </c>
      <c r="U12" s="3">
        <f t="shared" si="0"/>
        <v>0</v>
      </c>
      <c r="V12" s="3">
        <f t="shared" si="0"/>
        <v>0</v>
      </c>
      <c r="W12" s="3">
        <f t="shared" si="1"/>
        <v>25638.221359691364</v>
      </c>
      <c r="X12" s="3">
        <f>W12/(1+Inputs!$B$38)^'Cash Flow Detail'!A12</f>
        <v>22500</v>
      </c>
    </row>
    <row r="13" spans="1:24" x14ac:dyDescent="0.2">
      <c r="A13" s="1">
        <f t="shared" si="2"/>
        <v>7</v>
      </c>
      <c r="B13" s="1">
        <f t="shared" si="3"/>
        <v>47</v>
      </c>
      <c r="C13" s="3">
        <f t="shared" si="0"/>
        <v>0</v>
      </c>
      <c r="D13" s="3">
        <f t="shared" si="0"/>
        <v>26202.262229604577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3">
        <f t="shared" si="0"/>
        <v>0</v>
      </c>
      <c r="N13" s="3">
        <f t="shared" si="0"/>
        <v>0</v>
      </c>
      <c r="O13" s="3">
        <f t="shared" si="0"/>
        <v>0</v>
      </c>
      <c r="P13" s="3">
        <f t="shared" si="0"/>
        <v>0</v>
      </c>
      <c r="Q13" s="3">
        <f t="shared" si="0"/>
        <v>0</v>
      </c>
      <c r="R13" s="3">
        <f t="shared" si="0"/>
        <v>0</v>
      </c>
      <c r="S13" s="3">
        <f t="shared" si="0"/>
        <v>0</v>
      </c>
      <c r="T13" s="3">
        <f t="shared" si="0"/>
        <v>0</v>
      </c>
      <c r="U13" s="3">
        <f t="shared" si="0"/>
        <v>0</v>
      </c>
      <c r="V13" s="3">
        <f t="shared" si="0"/>
        <v>0</v>
      </c>
      <c r="W13" s="3">
        <f t="shared" si="1"/>
        <v>26202.262229604577</v>
      </c>
      <c r="X13" s="3">
        <f>W13/(1+Inputs!$B$38)^'Cash Flow Detail'!A13</f>
        <v>22500</v>
      </c>
    </row>
    <row r="14" spans="1:24" x14ac:dyDescent="0.2">
      <c r="A14" s="1">
        <f t="shared" si="2"/>
        <v>8</v>
      </c>
      <c r="B14" s="1">
        <f t="shared" si="3"/>
        <v>48</v>
      </c>
      <c r="C14" s="3">
        <f t="shared" si="0"/>
        <v>0</v>
      </c>
      <c r="D14" s="3">
        <f t="shared" si="0"/>
        <v>26778.711998655883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3">
        <f t="shared" si="0"/>
        <v>0</v>
      </c>
      <c r="O14" s="3">
        <f t="shared" si="0"/>
        <v>0</v>
      </c>
      <c r="P14" s="3">
        <f t="shared" si="0"/>
        <v>0</v>
      </c>
      <c r="Q14" s="3">
        <f t="shared" si="0"/>
        <v>0</v>
      </c>
      <c r="R14" s="3">
        <f t="shared" si="0"/>
        <v>0</v>
      </c>
      <c r="S14" s="3">
        <f t="shared" si="0"/>
        <v>0</v>
      </c>
      <c r="T14" s="3">
        <f t="shared" si="0"/>
        <v>0</v>
      </c>
      <c r="U14" s="3">
        <f t="shared" si="0"/>
        <v>0</v>
      </c>
      <c r="V14" s="3">
        <f t="shared" si="0"/>
        <v>0</v>
      </c>
      <c r="W14" s="3">
        <f t="shared" si="1"/>
        <v>26778.711998655883</v>
      </c>
      <c r="X14" s="3">
        <f>W14/(1+Inputs!$B$38)^'Cash Flow Detail'!A14</f>
        <v>22500</v>
      </c>
    </row>
    <row r="15" spans="1:24" x14ac:dyDescent="0.2">
      <c r="A15" s="1">
        <f t="shared" si="2"/>
        <v>9</v>
      </c>
      <c r="B15" s="1">
        <f t="shared" si="3"/>
        <v>49</v>
      </c>
      <c r="C15" s="3">
        <f t="shared" si="0"/>
        <v>0</v>
      </c>
      <c r="D15" s="3">
        <f t="shared" si="0"/>
        <v>27367.84366262631</v>
      </c>
      <c r="E15" s="3">
        <f t="shared" si="0"/>
        <v>0</v>
      </c>
      <c r="F15" s="3">
        <f t="shared" si="0"/>
        <v>0</v>
      </c>
      <c r="G15" s="3">
        <f t="shared" si="0"/>
        <v>0</v>
      </c>
      <c r="H15" s="3">
        <f t="shared" si="0"/>
        <v>0</v>
      </c>
      <c r="I15" s="3">
        <f t="shared" si="0"/>
        <v>0</v>
      </c>
      <c r="J15" s="3">
        <f t="shared" si="0"/>
        <v>0</v>
      </c>
      <c r="K15" s="3">
        <f t="shared" si="0"/>
        <v>0</v>
      </c>
      <c r="L15" s="3">
        <f t="shared" si="0"/>
        <v>0</v>
      </c>
      <c r="M15" s="3">
        <f t="shared" si="0"/>
        <v>0</v>
      </c>
      <c r="N15" s="3">
        <f t="shared" si="0"/>
        <v>0</v>
      </c>
      <c r="O15" s="3">
        <f t="shared" si="0"/>
        <v>0</v>
      </c>
      <c r="P15" s="3">
        <f t="shared" si="0"/>
        <v>0</v>
      </c>
      <c r="Q15" s="3">
        <f t="shared" si="0"/>
        <v>0</v>
      </c>
      <c r="R15" s="3">
        <f t="shared" si="0"/>
        <v>0</v>
      </c>
      <c r="S15" s="3">
        <f t="shared" si="0"/>
        <v>0</v>
      </c>
      <c r="T15" s="3">
        <f t="shared" si="0"/>
        <v>0</v>
      </c>
      <c r="U15" s="3">
        <f t="shared" si="0"/>
        <v>0</v>
      </c>
      <c r="V15" s="3">
        <f t="shared" si="0"/>
        <v>0</v>
      </c>
      <c r="W15" s="3">
        <f t="shared" si="1"/>
        <v>27367.84366262631</v>
      </c>
      <c r="X15" s="3">
        <f>W15/(1+Inputs!$B$38)^'Cash Flow Detail'!A15</f>
        <v>22500</v>
      </c>
    </row>
    <row r="16" spans="1:24" x14ac:dyDescent="0.2">
      <c r="A16" s="1">
        <f t="shared" si="2"/>
        <v>10</v>
      </c>
      <c r="B16" s="1">
        <f t="shared" si="3"/>
        <v>50</v>
      </c>
      <c r="C16" s="3">
        <f t="shared" ref="C16:V31" si="4">IF(AND($B16&gt;=C$3,$B16&lt;=C$4),C$1*(1+C$2)^$A16,0)</f>
        <v>0</v>
      </c>
      <c r="D16" s="3">
        <f t="shared" si="4"/>
        <v>27969.936223204088</v>
      </c>
      <c r="E16" s="3">
        <f t="shared" si="4"/>
        <v>9323.3120744013631</v>
      </c>
      <c r="F16" s="3">
        <f t="shared" si="4"/>
        <v>0</v>
      </c>
      <c r="G16" s="3">
        <f t="shared" si="4"/>
        <v>0</v>
      </c>
      <c r="H16" s="3">
        <f t="shared" si="4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ref="K16:R21" si="5">IF(AND($B16&gt;=N$3,$B16&lt;=N$4),N$1*(1+N$2)^$A16,0)</f>
        <v>0</v>
      </c>
      <c r="O16" s="3">
        <f t="shared" si="5"/>
        <v>0</v>
      </c>
      <c r="P16" s="3">
        <f t="shared" si="5"/>
        <v>0</v>
      </c>
      <c r="Q16" s="3">
        <f t="shared" si="5"/>
        <v>0</v>
      </c>
      <c r="R16" s="3">
        <f t="shared" si="5"/>
        <v>0</v>
      </c>
      <c r="S16" s="3">
        <f t="shared" si="0"/>
        <v>0</v>
      </c>
      <c r="T16" s="3">
        <f t="shared" si="0"/>
        <v>0</v>
      </c>
      <c r="U16" s="3">
        <f t="shared" si="0"/>
        <v>0</v>
      </c>
      <c r="V16" s="3">
        <f t="shared" si="0"/>
        <v>0</v>
      </c>
      <c r="W16" s="3">
        <f t="shared" si="1"/>
        <v>37293.248297605453</v>
      </c>
      <c r="X16" s="3">
        <f>W16/(1+Inputs!$B$38)^'Cash Flow Detail'!A16</f>
        <v>30000</v>
      </c>
    </row>
    <row r="17" spans="1:24" x14ac:dyDescent="0.2">
      <c r="A17" s="1">
        <f t="shared" si="2"/>
        <v>11</v>
      </c>
      <c r="B17" s="1">
        <f t="shared" si="3"/>
        <v>51</v>
      </c>
      <c r="C17" s="3">
        <f t="shared" si="4"/>
        <v>0</v>
      </c>
      <c r="D17" s="3">
        <f t="shared" si="4"/>
        <v>28585.274820114581</v>
      </c>
      <c r="E17" s="3">
        <f t="shared" si="4"/>
        <v>9528.4249400381941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0"/>
        <v>0</v>
      </c>
      <c r="J17" s="3">
        <f t="shared" si="0"/>
        <v>0</v>
      </c>
      <c r="K17" s="3">
        <f t="shared" si="5"/>
        <v>0</v>
      </c>
      <c r="L17" s="3">
        <f t="shared" si="5"/>
        <v>0</v>
      </c>
      <c r="M17" s="3">
        <f t="shared" si="5"/>
        <v>0</v>
      </c>
      <c r="N17" s="3">
        <f t="shared" si="5"/>
        <v>0</v>
      </c>
      <c r="O17" s="3">
        <f t="shared" si="5"/>
        <v>0</v>
      </c>
      <c r="P17" s="3">
        <f t="shared" si="5"/>
        <v>0</v>
      </c>
      <c r="Q17" s="3">
        <f t="shared" si="5"/>
        <v>0</v>
      </c>
      <c r="R17" s="3">
        <f t="shared" si="5"/>
        <v>0</v>
      </c>
      <c r="S17" s="3">
        <f t="shared" si="0"/>
        <v>0</v>
      </c>
      <c r="T17" s="3">
        <f t="shared" si="0"/>
        <v>0</v>
      </c>
      <c r="U17" s="3">
        <f t="shared" si="0"/>
        <v>0</v>
      </c>
      <c r="V17" s="3">
        <f t="shared" si="0"/>
        <v>0</v>
      </c>
      <c r="W17" s="3">
        <f t="shared" si="1"/>
        <v>38113.699760152776</v>
      </c>
      <c r="X17" s="3">
        <f>W17/(1+Inputs!$B$38)^'Cash Flow Detail'!A17</f>
        <v>30000</v>
      </c>
    </row>
    <row r="18" spans="1:24" x14ac:dyDescent="0.2">
      <c r="A18" s="1">
        <f t="shared" si="2"/>
        <v>12</v>
      </c>
      <c r="B18" s="1">
        <f t="shared" si="3"/>
        <v>52</v>
      </c>
      <c r="C18" s="3">
        <f t="shared" si="4"/>
        <v>0</v>
      </c>
      <c r="D18" s="3">
        <f t="shared" si="4"/>
        <v>29214.150866157102</v>
      </c>
      <c r="E18" s="3">
        <f t="shared" si="4"/>
        <v>9738.0502887190341</v>
      </c>
      <c r="F18" s="3">
        <f t="shared" si="4"/>
        <v>0</v>
      </c>
      <c r="G18" s="3">
        <f t="shared" si="4"/>
        <v>0</v>
      </c>
      <c r="H18" s="3">
        <f t="shared" si="4"/>
        <v>0</v>
      </c>
      <c r="I18" s="3">
        <f t="shared" si="0"/>
        <v>0</v>
      </c>
      <c r="J18" s="3">
        <f t="shared" si="0"/>
        <v>0</v>
      </c>
      <c r="K18" s="3">
        <f t="shared" si="5"/>
        <v>0</v>
      </c>
      <c r="L18" s="3">
        <f t="shared" si="5"/>
        <v>0</v>
      </c>
      <c r="M18" s="3">
        <f t="shared" si="5"/>
        <v>0</v>
      </c>
      <c r="N18" s="3">
        <f t="shared" si="5"/>
        <v>0</v>
      </c>
      <c r="O18" s="3">
        <f t="shared" si="5"/>
        <v>0</v>
      </c>
      <c r="P18" s="3">
        <f t="shared" si="5"/>
        <v>0</v>
      </c>
      <c r="Q18" s="3">
        <f t="shared" si="5"/>
        <v>0</v>
      </c>
      <c r="R18" s="3">
        <f t="shared" si="5"/>
        <v>0</v>
      </c>
      <c r="S18" s="3">
        <f t="shared" si="0"/>
        <v>0</v>
      </c>
      <c r="T18" s="3">
        <f t="shared" si="0"/>
        <v>0</v>
      </c>
      <c r="U18" s="3">
        <f t="shared" si="0"/>
        <v>0</v>
      </c>
      <c r="V18" s="3">
        <f t="shared" si="0"/>
        <v>0</v>
      </c>
      <c r="W18" s="3">
        <f t="shared" si="1"/>
        <v>38952.201154876137</v>
      </c>
      <c r="X18" s="3">
        <f>W18/(1+Inputs!$B$38)^'Cash Flow Detail'!A18</f>
        <v>30000</v>
      </c>
    </row>
    <row r="19" spans="1:24" x14ac:dyDescent="0.2">
      <c r="A19" s="1">
        <f t="shared" si="2"/>
        <v>13</v>
      </c>
      <c r="B19" s="1">
        <f t="shared" si="3"/>
        <v>53</v>
      </c>
      <c r="C19" s="3">
        <f t="shared" si="4"/>
        <v>0</v>
      </c>
      <c r="D19" s="3">
        <f t="shared" si="4"/>
        <v>29856.862185212558</v>
      </c>
      <c r="E19" s="3">
        <f t="shared" si="4"/>
        <v>9952.2873950708527</v>
      </c>
      <c r="F19" s="3">
        <f t="shared" si="4"/>
        <v>0</v>
      </c>
      <c r="G19" s="3">
        <f t="shared" si="4"/>
        <v>0</v>
      </c>
      <c r="H19" s="3">
        <f t="shared" si="4"/>
        <v>0</v>
      </c>
      <c r="I19" s="3">
        <f t="shared" si="0"/>
        <v>0</v>
      </c>
      <c r="J19" s="3">
        <f t="shared" si="0"/>
        <v>0</v>
      </c>
      <c r="K19" s="3">
        <f t="shared" si="5"/>
        <v>0</v>
      </c>
      <c r="L19" s="3">
        <f t="shared" si="5"/>
        <v>0</v>
      </c>
      <c r="M19" s="3">
        <f t="shared" si="5"/>
        <v>0</v>
      </c>
      <c r="N19" s="3">
        <f t="shared" si="5"/>
        <v>0</v>
      </c>
      <c r="O19" s="3">
        <f t="shared" si="5"/>
        <v>0</v>
      </c>
      <c r="P19" s="3">
        <f t="shared" si="5"/>
        <v>0</v>
      </c>
      <c r="Q19" s="3">
        <f t="shared" si="5"/>
        <v>0</v>
      </c>
      <c r="R19" s="3">
        <f t="shared" si="5"/>
        <v>0</v>
      </c>
      <c r="S19" s="3">
        <f t="shared" si="0"/>
        <v>0</v>
      </c>
      <c r="T19" s="3">
        <f t="shared" si="0"/>
        <v>0</v>
      </c>
      <c r="U19" s="3">
        <f t="shared" si="0"/>
        <v>0</v>
      </c>
      <c r="V19" s="3">
        <f t="shared" si="0"/>
        <v>0</v>
      </c>
      <c r="W19" s="3">
        <f t="shared" si="1"/>
        <v>39809.149580283411</v>
      </c>
      <c r="X19" s="3">
        <f>W19/(1+Inputs!$B$38)^'Cash Flow Detail'!A19</f>
        <v>30000</v>
      </c>
    </row>
    <row r="20" spans="1:24" x14ac:dyDescent="0.2">
      <c r="A20" s="1">
        <f t="shared" si="2"/>
        <v>14</v>
      </c>
      <c r="B20" s="1">
        <f t="shared" si="3"/>
        <v>54</v>
      </c>
      <c r="C20" s="3">
        <f t="shared" si="4"/>
        <v>0</v>
      </c>
      <c r="D20" s="3">
        <f t="shared" si="4"/>
        <v>30513.71315328723</v>
      </c>
      <c r="E20" s="3">
        <f t="shared" si="4"/>
        <v>10171.237717762409</v>
      </c>
      <c r="F20" s="3">
        <f t="shared" si="4"/>
        <v>0</v>
      </c>
      <c r="G20" s="3">
        <f t="shared" si="4"/>
        <v>0</v>
      </c>
      <c r="H20" s="3">
        <f t="shared" si="4"/>
        <v>0</v>
      </c>
      <c r="I20" s="3">
        <f t="shared" si="0"/>
        <v>0</v>
      </c>
      <c r="J20" s="3">
        <f t="shared" si="0"/>
        <v>0</v>
      </c>
      <c r="K20" s="3">
        <f t="shared" si="5"/>
        <v>0</v>
      </c>
      <c r="L20" s="3">
        <f t="shared" si="5"/>
        <v>0</v>
      </c>
      <c r="M20" s="3">
        <f t="shared" si="5"/>
        <v>0</v>
      </c>
      <c r="N20" s="3">
        <f t="shared" si="5"/>
        <v>0</v>
      </c>
      <c r="O20" s="3">
        <f t="shared" si="5"/>
        <v>0</v>
      </c>
      <c r="P20" s="3">
        <f t="shared" si="5"/>
        <v>0</v>
      </c>
      <c r="Q20" s="3">
        <f t="shared" si="5"/>
        <v>0</v>
      </c>
      <c r="R20" s="3">
        <f t="shared" si="5"/>
        <v>0</v>
      </c>
      <c r="S20" s="3">
        <f t="shared" si="0"/>
        <v>0</v>
      </c>
      <c r="T20" s="3">
        <f t="shared" si="0"/>
        <v>0</v>
      </c>
      <c r="U20" s="3">
        <f t="shared" si="0"/>
        <v>0</v>
      </c>
      <c r="V20" s="3">
        <f t="shared" si="0"/>
        <v>0</v>
      </c>
      <c r="W20" s="3">
        <f t="shared" si="1"/>
        <v>40684.950871049637</v>
      </c>
      <c r="X20" s="3">
        <f>W20/(1+Inputs!$B$38)^'Cash Flow Detail'!A20</f>
        <v>29999.999999999996</v>
      </c>
    </row>
    <row r="21" spans="1:24" x14ac:dyDescent="0.2">
      <c r="A21" s="1">
        <f t="shared" si="2"/>
        <v>15</v>
      </c>
      <c r="B21" s="1">
        <f t="shared" si="3"/>
        <v>55</v>
      </c>
      <c r="C21" s="3">
        <f t="shared" si="4"/>
        <v>0</v>
      </c>
      <c r="D21" s="3">
        <f t="shared" si="4"/>
        <v>31185.014842659555</v>
      </c>
      <c r="E21" s="3">
        <f t="shared" si="4"/>
        <v>10395.004947553185</v>
      </c>
      <c r="F21" s="3">
        <f t="shared" si="4"/>
        <v>0</v>
      </c>
      <c r="G21" s="3">
        <f t="shared" si="4"/>
        <v>-41580.01979021274</v>
      </c>
      <c r="H21" s="3">
        <f t="shared" si="4"/>
        <v>0</v>
      </c>
      <c r="I21" s="3">
        <f t="shared" si="0"/>
        <v>0</v>
      </c>
      <c r="J21" s="3">
        <f t="shared" si="0"/>
        <v>0</v>
      </c>
      <c r="K21" s="3">
        <f t="shared" si="5"/>
        <v>0</v>
      </c>
      <c r="L21" s="3">
        <f t="shared" si="5"/>
        <v>0</v>
      </c>
      <c r="M21" s="3">
        <f t="shared" si="5"/>
        <v>0</v>
      </c>
      <c r="N21" s="3">
        <f t="shared" si="5"/>
        <v>0</v>
      </c>
      <c r="O21" s="3">
        <f t="shared" si="5"/>
        <v>0</v>
      </c>
      <c r="P21" s="3">
        <f t="shared" si="5"/>
        <v>0</v>
      </c>
      <c r="Q21" s="3">
        <f t="shared" si="5"/>
        <v>0</v>
      </c>
      <c r="R21" s="3">
        <f t="shared" si="5"/>
        <v>0</v>
      </c>
      <c r="S21" s="3">
        <f t="shared" si="0"/>
        <v>0</v>
      </c>
      <c r="T21" s="3">
        <f t="shared" si="0"/>
        <v>0</v>
      </c>
      <c r="U21" s="3">
        <f t="shared" si="0"/>
        <v>0</v>
      </c>
      <c r="V21" s="3">
        <f t="shared" si="0"/>
        <v>0</v>
      </c>
      <c r="W21" s="3">
        <f t="shared" si="1"/>
        <v>0</v>
      </c>
      <c r="X21" s="3">
        <f>W21/(1+Inputs!$B$38)^'Cash Flow Detail'!A21</f>
        <v>0</v>
      </c>
    </row>
    <row r="22" spans="1:24" x14ac:dyDescent="0.2">
      <c r="A22" s="1">
        <f t="shared" si="2"/>
        <v>16</v>
      </c>
      <c r="B22" s="1">
        <f t="shared" si="3"/>
        <v>56</v>
      </c>
      <c r="C22" s="3">
        <f t="shared" si="4"/>
        <v>0</v>
      </c>
      <c r="D22" s="3">
        <f t="shared" si="4"/>
        <v>31871.085169198064</v>
      </c>
      <c r="E22" s="3">
        <f t="shared" si="4"/>
        <v>10623.695056399354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  <c r="J22" s="3">
        <f t="shared" si="4"/>
        <v>0</v>
      </c>
      <c r="K22" s="3">
        <f t="shared" si="4"/>
        <v>0</v>
      </c>
      <c r="L22" s="3">
        <f t="shared" si="4"/>
        <v>0</v>
      </c>
      <c r="M22" s="3">
        <f t="shared" si="4"/>
        <v>0</v>
      </c>
      <c r="N22" s="3">
        <f t="shared" si="4"/>
        <v>0</v>
      </c>
      <c r="O22" s="3">
        <f t="shared" si="4"/>
        <v>0</v>
      </c>
      <c r="P22" s="3">
        <f t="shared" si="4"/>
        <v>0</v>
      </c>
      <c r="Q22" s="3">
        <f t="shared" si="4"/>
        <v>0</v>
      </c>
      <c r="R22" s="3">
        <f t="shared" si="4"/>
        <v>0</v>
      </c>
      <c r="S22" s="3">
        <f t="shared" si="4"/>
        <v>0</v>
      </c>
      <c r="T22" s="3">
        <f t="shared" si="4"/>
        <v>0</v>
      </c>
      <c r="U22" s="3">
        <f t="shared" si="4"/>
        <v>0</v>
      </c>
      <c r="V22" s="3">
        <f t="shared" si="4"/>
        <v>0</v>
      </c>
      <c r="W22" s="3">
        <f t="shared" si="1"/>
        <v>42494.780225597417</v>
      </c>
      <c r="X22" s="3">
        <f>W22/(1+Inputs!$B$38)^'Cash Flow Detail'!A22</f>
        <v>29999.999999999996</v>
      </c>
    </row>
    <row r="23" spans="1:24" x14ac:dyDescent="0.2">
      <c r="A23" s="1">
        <f t="shared" si="2"/>
        <v>17</v>
      </c>
      <c r="B23" s="1">
        <f t="shared" si="3"/>
        <v>57</v>
      </c>
      <c r="C23" s="3">
        <f t="shared" si="4"/>
        <v>0</v>
      </c>
      <c r="D23" s="3">
        <f t="shared" si="4"/>
        <v>32572.249042920423</v>
      </c>
      <c r="E23" s="3">
        <f t="shared" si="4"/>
        <v>10857.416347640141</v>
      </c>
      <c r="F23" s="3">
        <f t="shared" si="4"/>
        <v>0</v>
      </c>
      <c r="G23" s="3">
        <f t="shared" si="4"/>
        <v>0</v>
      </c>
      <c r="H23" s="3">
        <f t="shared" si="4"/>
        <v>0</v>
      </c>
      <c r="I23" s="3">
        <f t="shared" si="4"/>
        <v>0</v>
      </c>
      <c r="J23" s="3">
        <f t="shared" si="4"/>
        <v>0</v>
      </c>
      <c r="K23" s="3">
        <f t="shared" si="4"/>
        <v>0</v>
      </c>
      <c r="L23" s="3">
        <f t="shared" si="4"/>
        <v>0</v>
      </c>
      <c r="M23" s="3">
        <f t="shared" si="4"/>
        <v>0</v>
      </c>
      <c r="N23" s="3">
        <f t="shared" si="4"/>
        <v>0</v>
      </c>
      <c r="O23" s="3">
        <f t="shared" si="4"/>
        <v>0</v>
      </c>
      <c r="P23" s="3">
        <f t="shared" si="4"/>
        <v>0</v>
      </c>
      <c r="Q23" s="3">
        <f t="shared" si="4"/>
        <v>0</v>
      </c>
      <c r="R23" s="3">
        <f t="shared" si="4"/>
        <v>0</v>
      </c>
      <c r="S23" s="3">
        <f t="shared" si="4"/>
        <v>0</v>
      </c>
      <c r="T23" s="3">
        <f t="shared" si="4"/>
        <v>0</v>
      </c>
      <c r="U23" s="3">
        <f t="shared" si="4"/>
        <v>0</v>
      </c>
      <c r="V23" s="3">
        <f t="shared" si="4"/>
        <v>0</v>
      </c>
      <c r="W23" s="3">
        <f t="shared" si="1"/>
        <v>43429.665390560564</v>
      </c>
      <c r="X23" s="3">
        <f>W23/(1+Inputs!$B$38)^'Cash Flow Detail'!A23</f>
        <v>30000</v>
      </c>
    </row>
    <row r="24" spans="1:24" x14ac:dyDescent="0.2">
      <c r="A24" s="1">
        <f t="shared" si="2"/>
        <v>18</v>
      </c>
      <c r="B24" s="1">
        <f t="shared" si="3"/>
        <v>58</v>
      </c>
      <c r="C24" s="3">
        <f t="shared" si="4"/>
        <v>0</v>
      </c>
      <c r="D24" s="3">
        <f t="shared" si="4"/>
        <v>33288.838521864673</v>
      </c>
      <c r="E24" s="3">
        <f t="shared" si="4"/>
        <v>11096.279507288224</v>
      </c>
      <c r="F24" s="3">
        <f t="shared" si="4"/>
        <v>0</v>
      </c>
      <c r="G24" s="3">
        <f t="shared" si="4"/>
        <v>0</v>
      </c>
      <c r="H24" s="3">
        <f t="shared" si="4"/>
        <v>0</v>
      </c>
      <c r="I24" s="3">
        <f t="shared" si="4"/>
        <v>0</v>
      </c>
      <c r="J24" s="3">
        <f t="shared" si="4"/>
        <v>0</v>
      </c>
      <c r="K24" s="3">
        <f t="shared" si="4"/>
        <v>0</v>
      </c>
      <c r="L24" s="3">
        <f t="shared" si="4"/>
        <v>0</v>
      </c>
      <c r="M24" s="3">
        <f t="shared" si="4"/>
        <v>0</v>
      </c>
      <c r="N24" s="3">
        <f t="shared" si="4"/>
        <v>0</v>
      </c>
      <c r="O24" s="3">
        <f t="shared" si="4"/>
        <v>0</v>
      </c>
      <c r="P24" s="3">
        <f t="shared" si="4"/>
        <v>0</v>
      </c>
      <c r="Q24" s="3">
        <f t="shared" si="4"/>
        <v>0</v>
      </c>
      <c r="R24" s="3">
        <f t="shared" si="4"/>
        <v>0</v>
      </c>
      <c r="S24" s="3">
        <f t="shared" si="4"/>
        <v>0</v>
      </c>
      <c r="T24" s="3">
        <f t="shared" si="4"/>
        <v>0</v>
      </c>
      <c r="U24" s="3">
        <f t="shared" si="4"/>
        <v>0</v>
      </c>
      <c r="V24" s="3">
        <f t="shared" si="4"/>
        <v>0</v>
      </c>
      <c r="W24" s="3">
        <f t="shared" si="1"/>
        <v>44385.118029152894</v>
      </c>
      <c r="X24" s="3">
        <f>W24/(1+Inputs!$B$38)^'Cash Flow Detail'!A24</f>
        <v>30000</v>
      </c>
    </row>
    <row r="25" spans="1:24" x14ac:dyDescent="0.2">
      <c r="A25" s="1">
        <f t="shared" si="2"/>
        <v>19</v>
      </c>
      <c r="B25" s="1">
        <f t="shared" si="3"/>
        <v>59</v>
      </c>
      <c r="C25" s="3">
        <f t="shared" si="4"/>
        <v>0</v>
      </c>
      <c r="D25" s="3">
        <f t="shared" si="4"/>
        <v>34021.192969345691</v>
      </c>
      <c r="E25" s="3">
        <f t="shared" si="4"/>
        <v>11340.397656448566</v>
      </c>
      <c r="F25" s="3">
        <f t="shared" si="4"/>
        <v>0</v>
      </c>
      <c r="G25" s="3">
        <f t="shared" si="4"/>
        <v>0</v>
      </c>
      <c r="H25" s="3">
        <f t="shared" si="4"/>
        <v>0</v>
      </c>
      <c r="I25" s="3">
        <f t="shared" si="4"/>
        <v>0</v>
      </c>
      <c r="J25" s="3">
        <f t="shared" si="4"/>
        <v>0</v>
      </c>
      <c r="K25" s="3">
        <f t="shared" si="4"/>
        <v>0</v>
      </c>
      <c r="L25" s="3">
        <f t="shared" si="4"/>
        <v>0</v>
      </c>
      <c r="M25" s="3">
        <f t="shared" si="4"/>
        <v>0</v>
      </c>
      <c r="N25" s="3">
        <f t="shared" si="4"/>
        <v>0</v>
      </c>
      <c r="O25" s="3">
        <f t="shared" si="4"/>
        <v>0</v>
      </c>
      <c r="P25" s="3">
        <f t="shared" si="4"/>
        <v>0</v>
      </c>
      <c r="Q25" s="3">
        <f t="shared" si="4"/>
        <v>0</v>
      </c>
      <c r="R25" s="3">
        <f t="shared" si="4"/>
        <v>0</v>
      </c>
      <c r="S25" s="3">
        <f t="shared" si="4"/>
        <v>0</v>
      </c>
      <c r="T25" s="3">
        <f t="shared" si="4"/>
        <v>0</v>
      </c>
      <c r="U25" s="3">
        <f t="shared" si="4"/>
        <v>0</v>
      </c>
      <c r="V25" s="3">
        <f t="shared" si="4"/>
        <v>0</v>
      </c>
      <c r="W25" s="3">
        <f t="shared" si="1"/>
        <v>45361.590625794255</v>
      </c>
      <c r="X25" s="3">
        <f>W25/(1+Inputs!$B$38)^'Cash Flow Detail'!A25</f>
        <v>29999.999999999996</v>
      </c>
    </row>
    <row r="26" spans="1:24" x14ac:dyDescent="0.2">
      <c r="A26" s="1">
        <f t="shared" si="2"/>
        <v>20</v>
      </c>
      <c r="B26" s="1">
        <f t="shared" si="3"/>
        <v>60</v>
      </c>
      <c r="C26" s="3">
        <f t="shared" ref="C26:V41" si="6">IF(AND($B26&gt;=C$3,$B26&lt;=C$4),C$1*(1+C$2)^$A26,0)</f>
        <v>0</v>
      </c>
      <c r="D26" s="3">
        <f t="shared" si="6"/>
        <v>34769.659214671301</v>
      </c>
      <c r="E26" s="3">
        <f t="shared" si="6"/>
        <v>11589.886404890434</v>
      </c>
      <c r="F26" s="3">
        <f t="shared" si="6"/>
        <v>0</v>
      </c>
      <c r="G26" s="3">
        <f t="shared" si="6"/>
        <v>0</v>
      </c>
      <c r="H26" s="3">
        <f t="shared" si="6"/>
        <v>0</v>
      </c>
      <c r="I26" s="3">
        <f t="shared" si="4"/>
        <v>0</v>
      </c>
      <c r="J26" s="3">
        <f t="shared" si="4"/>
        <v>0</v>
      </c>
      <c r="K26" s="3">
        <f t="shared" si="4"/>
        <v>0</v>
      </c>
      <c r="L26" s="3">
        <f t="shared" si="4"/>
        <v>0</v>
      </c>
      <c r="M26" s="3">
        <f t="shared" si="4"/>
        <v>0</v>
      </c>
      <c r="N26" s="3">
        <f t="shared" si="4"/>
        <v>0</v>
      </c>
      <c r="O26" s="3">
        <f t="shared" si="4"/>
        <v>0</v>
      </c>
      <c r="P26" s="3">
        <f t="shared" si="4"/>
        <v>0</v>
      </c>
      <c r="Q26" s="3">
        <f t="shared" si="4"/>
        <v>0</v>
      </c>
      <c r="R26" s="3">
        <f t="shared" si="4"/>
        <v>0</v>
      </c>
      <c r="S26" s="3">
        <f t="shared" si="4"/>
        <v>0</v>
      </c>
      <c r="T26" s="3">
        <f t="shared" si="4"/>
        <v>0</v>
      </c>
      <c r="U26" s="3">
        <f t="shared" si="4"/>
        <v>0</v>
      </c>
      <c r="V26" s="3">
        <f t="shared" si="4"/>
        <v>0</v>
      </c>
      <c r="W26" s="3">
        <f t="shared" si="1"/>
        <v>46359.545619561737</v>
      </c>
      <c r="X26" s="3">
        <f>W26/(1+Inputs!$B$38)^'Cash Flow Detail'!A26</f>
        <v>30000</v>
      </c>
    </row>
    <row r="27" spans="1:24" x14ac:dyDescent="0.2">
      <c r="A27" s="1">
        <f t="shared" si="2"/>
        <v>21</v>
      </c>
      <c r="B27" s="1">
        <f t="shared" si="3"/>
        <v>61</v>
      </c>
      <c r="C27" s="3">
        <f t="shared" si="6"/>
        <v>0</v>
      </c>
      <c r="D27" s="3">
        <f t="shared" si="6"/>
        <v>35534.591717394069</v>
      </c>
      <c r="E27" s="3">
        <f t="shared" si="6"/>
        <v>11844.863905798024</v>
      </c>
      <c r="F27" s="3">
        <f t="shared" si="6"/>
        <v>0</v>
      </c>
      <c r="G27" s="3">
        <f t="shared" si="6"/>
        <v>0</v>
      </c>
      <c r="H27" s="3">
        <f t="shared" si="6"/>
        <v>0</v>
      </c>
      <c r="I27" s="3">
        <f t="shared" si="4"/>
        <v>0</v>
      </c>
      <c r="J27" s="3">
        <f t="shared" si="4"/>
        <v>0</v>
      </c>
      <c r="K27" s="3">
        <f t="shared" si="4"/>
        <v>0</v>
      </c>
      <c r="L27" s="3">
        <f t="shared" si="4"/>
        <v>0</v>
      </c>
      <c r="M27" s="3">
        <f t="shared" si="4"/>
        <v>0</v>
      </c>
      <c r="N27" s="3">
        <f t="shared" si="4"/>
        <v>0</v>
      </c>
      <c r="O27" s="3">
        <f t="shared" si="4"/>
        <v>0</v>
      </c>
      <c r="P27" s="3">
        <f t="shared" si="4"/>
        <v>0</v>
      </c>
      <c r="Q27" s="3">
        <f t="shared" si="4"/>
        <v>0</v>
      </c>
      <c r="R27" s="3">
        <f t="shared" si="4"/>
        <v>0</v>
      </c>
      <c r="S27" s="3">
        <f t="shared" si="4"/>
        <v>0</v>
      </c>
      <c r="T27" s="3">
        <f t="shared" si="4"/>
        <v>0</v>
      </c>
      <c r="U27" s="3">
        <f t="shared" si="4"/>
        <v>0</v>
      </c>
      <c r="V27" s="3">
        <f t="shared" si="4"/>
        <v>0</v>
      </c>
      <c r="W27" s="3">
        <f t="shared" si="1"/>
        <v>47379.455623192094</v>
      </c>
      <c r="X27" s="3">
        <f>W27/(1+Inputs!$B$38)^'Cash Flow Detail'!A27</f>
        <v>30000</v>
      </c>
    </row>
    <row r="28" spans="1:24" x14ac:dyDescent="0.2">
      <c r="A28" s="1">
        <f t="shared" si="2"/>
        <v>22</v>
      </c>
      <c r="B28" s="1">
        <f t="shared" si="3"/>
        <v>62</v>
      </c>
      <c r="C28" s="3">
        <f t="shared" si="6"/>
        <v>0</v>
      </c>
      <c r="D28" s="3">
        <f t="shared" si="6"/>
        <v>36316.352735176733</v>
      </c>
      <c r="E28" s="3">
        <f t="shared" si="6"/>
        <v>12105.450911725578</v>
      </c>
      <c r="F28" s="3">
        <f t="shared" si="6"/>
        <v>0</v>
      </c>
      <c r="G28" s="3">
        <f t="shared" si="6"/>
        <v>0</v>
      </c>
      <c r="H28" s="3">
        <f t="shared" si="6"/>
        <v>0</v>
      </c>
      <c r="I28" s="3">
        <f t="shared" si="4"/>
        <v>0</v>
      </c>
      <c r="J28" s="3">
        <f t="shared" si="4"/>
        <v>0</v>
      </c>
      <c r="K28" s="3">
        <f t="shared" si="4"/>
        <v>0</v>
      </c>
      <c r="L28" s="3">
        <f t="shared" si="4"/>
        <v>0</v>
      </c>
      <c r="M28" s="3">
        <f t="shared" si="4"/>
        <v>0</v>
      </c>
      <c r="N28" s="3">
        <f t="shared" si="4"/>
        <v>0</v>
      </c>
      <c r="O28" s="3">
        <f t="shared" si="4"/>
        <v>0</v>
      </c>
      <c r="P28" s="3">
        <f t="shared" si="4"/>
        <v>0</v>
      </c>
      <c r="Q28" s="3">
        <f t="shared" si="4"/>
        <v>0</v>
      </c>
      <c r="R28" s="3">
        <f t="shared" si="4"/>
        <v>0</v>
      </c>
      <c r="S28" s="3">
        <f t="shared" si="4"/>
        <v>0</v>
      </c>
      <c r="T28" s="3">
        <f t="shared" si="4"/>
        <v>0</v>
      </c>
      <c r="U28" s="3">
        <f t="shared" si="4"/>
        <v>0</v>
      </c>
      <c r="V28" s="3">
        <f t="shared" si="4"/>
        <v>0</v>
      </c>
      <c r="W28" s="3">
        <f t="shared" si="1"/>
        <v>48421.803646902314</v>
      </c>
      <c r="X28" s="3">
        <f>W28/(1+Inputs!$B$38)^'Cash Flow Detail'!A28</f>
        <v>30000</v>
      </c>
    </row>
    <row r="29" spans="1:24" x14ac:dyDescent="0.2">
      <c r="A29" s="1">
        <f t="shared" si="2"/>
        <v>23</v>
      </c>
      <c r="B29" s="1">
        <f t="shared" si="3"/>
        <v>63</v>
      </c>
      <c r="C29" s="3">
        <f t="shared" si="6"/>
        <v>0</v>
      </c>
      <c r="D29" s="3">
        <f t="shared" si="6"/>
        <v>37115.312495350627</v>
      </c>
      <c r="E29" s="3">
        <f t="shared" si="6"/>
        <v>12371.77083178354</v>
      </c>
      <c r="F29" s="3">
        <f t="shared" si="6"/>
        <v>0</v>
      </c>
      <c r="G29" s="3">
        <f t="shared" si="6"/>
        <v>0</v>
      </c>
      <c r="H29" s="3">
        <f t="shared" si="6"/>
        <v>0</v>
      </c>
      <c r="I29" s="3">
        <f t="shared" si="4"/>
        <v>0</v>
      </c>
      <c r="J29" s="3">
        <f t="shared" si="4"/>
        <v>0</v>
      </c>
      <c r="K29" s="3">
        <f t="shared" si="4"/>
        <v>0</v>
      </c>
      <c r="L29" s="3">
        <f t="shared" si="4"/>
        <v>0</v>
      </c>
      <c r="M29" s="3">
        <f t="shared" si="4"/>
        <v>0</v>
      </c>
      <c r="N29" s="3">
        <f t="shared" si="4"/>
        <v>0</v>
      </c>
      <c r="O29" s="3">
        <f t="shared" si="4"/>
        <v>0</v>
      </c>
      <c r="P29" s="3">
        <f t="shared" si="4"/>
        <v>0</v>
      </c>
      <c r="Q29" s="3">
        <f t="shared" si="4"/>
        <v>0</v>
      </c>
      <c r="R29" s="3">
        <f t="shared" si="4"/>
        <v>0</v>
      </c>
      <c r="S29" s="3">
        <f t="shared" si="4"/>
        <v>0</v>
      </c>
      <c r="T29" s="3">
        <f t="shared" si="4"/>
        <v>0</v>
      </c>
      <c r="U29" s="3">
        <f t="shared" si="4"/>
        <v>0</v>
      </c>
      <c r="V29" s="3">
        <f t="shared" si="4"/>
        <v>0</v>
      </c>
      <c r="W29" s="3">
        <f t="shared" si="1"/>
        <v>49487.083327134169</v>
      </c>
      <c r="X29" s="3">
        <f>W29/(1+Inputs!$B$38)^'Cash Flow Detail'!A29</f>
        <v>30000.000000000004</v>
      </c>
    </row>
    <row r="30" spans="1:24" x14ac:dyDescent="0.2">
      <c r="A30" s="1">
        <f t="shared" si="2"/>
        <v>24</v>
      </c>
      <c r="B30" s="1">
        <f t="shared" si="3"/>
        <v>64</v>
      </c>
      <c r="C30" s="3">
        <f t="shared" si="6"/>
        <v>0</v>
      </c>
      <c r="D30" s="3">
        <f t="shared" si="6"/>
        <v>37931.849370248339</v>
      </c>
      <c r="E30" s="3">
        <f t="shared" si="6"/>
        <v>12643.949790082781</v>
      </c>
      <c r="F30" s="3">
        <f t="shared" si="6"/>
        <v>0</v>
      </c>
      <c r="G30" s="3">
        <f t="shared" si="6"/>
        <v>0</v>
      </c>
      <c r="H30" s="3">
        <f t="shared" si="6"/>
        <v>0</v>
      </c>
      <c r="I30" s="3">
        <f t="shared" si="4"/>
        <v>0</v>
      </c>
      <c r="J30" s="3">
        <f t="shared" si="4"/>
        <v>0</v>
      </c>
      <c r="K30" s="3">
        <f t="shared" si="4"/>
        <v>0</v>
      </c>
      <c r="L30" s="3">
        <f t="shared" si="4"/>
        <v>0</v>
      </c>
      <c r="M30" s="3">
        <f t="shared" si="4"/>
        <v>0</v>
      </c>
      <c r="N30" s="3">
        <f t="shared" si="4"/>
        <v>0</v>
      </c>
      <c r="O30" s="3">
        <f t="shared" si="4"/>
        <v>0</v>
      </c>
      <c r="P30" s="3">
        <f t="shared" si="4"/>
        <v>0</v>
      </c>
      <c r="Q30" s="3">
        <f t="shared" si="4"/>
        <v>0</v>
      </c>
      <c r="R30" s="3">
        <f t="shared" si="4"/>
        <v>0</v>
      </c>
      <c r="S30" s="3">
        <f t="shared" si="4"/>
        <v>0</v>
      </c>
      <c r="T30" s="3">
        <f t="shared" si="4"/>
        <v>0</v>
      </c>
      <c r="U30" s="3">
        <f t="shared" si="4"/>
        <v>0</v>
      </c>
      <c r="V30" s="3">
        <f t="shared" si="4"/>
        <v>0</v>
      </c>
      <c r="W30" s="3">
        <f t="shared" si="1"/>
        <v>50575.799160331124</v>
      </c>
      <c r="X30" s="3">
        <f>W30/(1+Inputs!$B$38)^'Cash Flow Detail'!A30</f>
        <v>30000</v>
      </c>
    </row>
    <row r="31" spans="1:24" x14ac:dyDescent="0.2">
      <c r="A31" s="1">
        <f t="shared" si="2"/>
        <v>25</v>
      </c>
      <c r="B31" s="1">
        <f t="shared" si="3"/>
        <v>65</v>
      </c>
      <c r="C31" s="3">
        <f t="shared" si="6"/>
        <v>0</v>
      </c>
      <c r="D31" s="3">
        <f t="shared" si="6"/>
        <v>0</v>
      </c>
      <c r="E31" s="3">
        <f t="shared" si="6"/>
        <v>0</v>
      </c>
      <c r="F31" s="3">
        <f t="shared" si="6"/>
        <v>-206753.86696743363</v>
      </c>
      <c r="G31" s="3">
        <f t="shared" si="6"/>
        <v>0</v>
      </c>
      <c r="H31" s="3">
        <f t="shared" si="6"/>
        <v>0</v>
      </c>
      <c r="I31" s="3">
        <f t="shared" si="4"/>
        <v>0</v>
      </c>
      <c r="J31" s="3">
        <f t="shared" si="4"/>
        <v>0</v>
      </c>
      <c r="K31" s="3">
        <f t="shared" si="4"/>
        <v>0</v>
      </c>
      <c r="L31" s="3">
        <f t="shared" si="4"/>
        <v>0</v>
      </c>
      <c r="M31" s="3">
        <f t="shared" si="4"/>
        <v>0</v>
      </c>
      <c r="N31" s="3">
        <f t="shared" si="4"/>
        <v>0</v>
      </c>
      <c r="O31" s="3">
        <f t="shared" si="4"/>
        <v>0</v>
      </c>
      <c r="P31" s="3">
        <f t="shared" si="4"/>
        <v>0</v>
      </c>
      <c r="Q31" s="3">
        <f t="shared" si="4"/>
        <v>0</v>
      </c>
      <c r="R31" s="3">
        <f t="shared" si="4"/>
        <v>0</v>
      </c>
      <c r="S31" s="3">
        <f t="shared" si="4"/>
        <v>0</v>
      </c>
      <c r="T31" s="3">
        <f t="shared" si="4"/>
        <v>0</v>
      </c>
      <c r="U31" s="3">
        <f t="shared" si="4"/>
        <v>0</v>
      </c>
      <c r="V31" s="3">
        <f t="shared" si="4"/>
        <v>0</v>
      </c>
      <c r="W31" s="3">
        <f t="shared" si="1"/>
        <v>-206753.86696743363</v>
      </c>
      <c r="X31" s="3">
        <f>W31/(1+Inputs!$B$38)^'Cash Flow Detail'!A31</f>
        <v>-120000</v>
      </c>
    </row>
    <row r="32" spans="1:24" x14ac:dyDescent="0.2">
      <c r="A32" s="1">
        <f t="shared" si="2"/>
        <v>26</v>
      </c>
      <c r="B32" s="1">
        <f t="shared" si="3"/>
        <v>66</v>
      </c>
      <c r="C32" s="3">
        <f t="shared" si="6"/>
        <v>0</v>
      </c>
      <c r="D32" s="3">
        <f t="shared" si="6"/>
        <v>0</v>
      </c>
      <c r="E32" s="3">
        <f t="shared" si="6"/>
        <v>0</v>
      </c>
      <c r="F32" s="3">
        <f t="shared" si="6"/>
        <v>-211302.45204071718</v>
      </c>
      <c r="G32" s="3">
        <f t="shared" si="6"/>
        <v>0</v>
      </c>
      <c r="H32" s="3">
        <f t="shared" si="6"/>
        <v>0</v>
      </c>
      <c r="I32" s="3">
        <f t="shared" si="6"/>
        <v>0</v>
      </c>
      <c r="J32" s="3">
        <f t="shared" si="6"/>
        <v>0</v>
      </c>
      <c r="K32" s="3">
        <f t="shared" si="6"/>
        <v>0</v>
      </c>
      <c r="L32" s="3">
        <f t="shared" si="6"/>
        <v>0</v>
      </c>
      <c r="M32" s="3">
        <f t="shared" si="6"/>
        <v>0</v>
      </c>
      <c r="N32" s="3">
        <f t="shared" si="6"/>
        <v>0</v>
      </c>
      <c r="O32" s="3">
        <f t="shared" si="6"/>
        <v>0</v>
      </c>
      <c r="P32" s="3">
        <f t="shared" si="6"/>
        <v>0</v>
      </c>
      <c r="Q32" s="3">
        <f t="shared" si="6"/>
        <v>0</v>
      </c>
      <c r="R32" s="3">
        <f t="shared" si="6"/>
        <v>0</v>
      </c>
      <c r="S32" s="3">
        <f t="shared" si="6"/>
        <v>0</v>
      </c>
      <c r="T32" s="3">
        <f t="shared" si="6"/>
        <v>0</v>
      </c>
      <c r="U32" s="3">
        <f t="shared" si="6"/>
        <v>0</v>
      </c>
      <c r="V32" s="3">
        <f t="shared" si="6"/>
        <v>0</v>
      </c>
      <c r="W32" s="3">
        <f t="shared" si="1"/>
        <v>-211302.45204071718</v>
      </c>
      <c r="X32" s="3">
        <f>W32/(1+Inputs!$B$38)^'Cash Flow Detail'!A32</f>
        <v>-120000</v>
      </c>
    </row>
    <row r="33" spans="1:24" x14ac:dyDescent="0.2">
      <c r="A33" s="1">
        <f t="shared" si="2"/>
        <v>27</v>
      </c>
      <c r="B33" s="1">
        <f t="shared" si="3"/>
        <v>67</v>
      </c>
      <c r="C33" s="3">
        <f t="shared" si="6"/>
        <v>0</v>
      </c>
      <c r="D33" s="3">
        <f t="shared" si="6"/>
        <v>0</v>
      </c>
      <c r="E33" s="3">
        <f t="shared" si="6"/>
        <v>0</v>
      </c>
      <c r="F33" s="3">
        <f t="shared" si="6"/>
        <v>-215951.10598561296</v>
      </c>
      <c r="G33" s="3">
        <f t="shared" si="6"/>
        <v>0</v>
      </c>
      <c r="H33" s="3">
        <f t="shared" si="6"/>
        <v>0</v>
      </c>
      <c r="I33" s="3">
        <f t="shared" si="6"/>
        <v>0</v>
      </c>
      <c r="J33" s="3">
        <f t="shared" si="6"/>
        <v>0</v>
      </c>
      <c r="K33" s="3">
        <f t="shared" si="6"/>
        <v>0</v>
      </c>
      <c r="L33" s="3">
        <f t="shared" si="6"/>
        <v>0</v>
      </c>
      <c r="M33" s="3">
        <f t="shared" si="6"/>
        <v>0</v>
      </c>
      <c r="N33" s="3">
        <f t="shared" si="6"/>
        <v>0</v>
      </c>
      <c r="O33" s="3">
        <f t="shared" si="6"/>
        <v>0</v>
      </c>
      <c r="P33" s="3">
        <f t="shared" si="6"/>
        <v>0</v>
      </c>
      <c r="Q33" s="3">
        <f t="shared" si="6"/>
        <v>0</v>
      </c>
      <c r="R33" s="3">
        <f t="shared" si="6"/>
        <v>0</v>
      </c>
      <c r="S33" s="3">
        <f t="shared" si="6"/>
        <v>0</v>
      </c>
      <c r="T33" s="3">
        <f t="shared" si="6"/>
        <v>0</v>
      </c>
      <c r="U33" s="3">
        <f t="shared" si="6"/>
        <v>0</v>
      </c>
      <c r="V33" s="3">
        <f t="shared" si="6"/>
        <v>0</v>
      </c>
      <c r="W33" s="3">
        <f t="shared" si="1"/>
        <v>-215951.10598561296</v>
      </c>
      <c r="X33" s="3">
        <f>W33/(1+Inputs!$B$38)^'Cash Flow Detail'!A33</f>
        <v>-120000</v>
      </c>
    </row>
    <row r="34" spans="1:24" x14ac:dyDescent="0.2">
      <c r="A34" s="1">
        <f t="shared" si="2"/>
        <v>28</v>
      </c>
      <c r="B34" s="1">
        <f t="shared" si="3"/>
        <v>68</v>
      </c>
      <c r="C34" s="3">
        <f t="shared" si="6"/>
        <v>0</v>
      </c>
      <c r="D34" s="3">
        <f t="shared" si="6"/>
        <v>0</v>
      </c>
      <c r="E34" s="3">
        <f t="shared" si="6"/>
        <v>0</v>
      </c>
      <c r="F34" s="3">
        <f t="shared" si="6"/>
        <v>-220702.03031729645</v>
      </c>
      <c r="G34" s="3">
        <f t="shared" si="6"/>
        <v>0</v>
      </c>
      <c r="H34" s="3">
        <f t="shared" si="6"/>
        <v>0</v>
      </c>
      <c r="I34" s="3">
        <f t="shared" si="6"/>
        <v>0</v>
      </c>
      <c r="J34" s="3">
        <f t="shared" si="6"/>
        <v>0</v>
      </c>
      <c r="K34" s="3">
        <f t="shared" si="6"/>
        <v>0</v>
      </c>
      <c r="L34" s="3">
        <f t="shared" si="6"/>
        <v>0</v>
      </c>
      <c r="M34" s="3">
        <f t="shared" si="6"/>
        <v>0</v>
      </c>
      <c r="N34" s="3">
        <f t="shared" si="6"/>
        <v>0</v>
      </c>
      <c r="O34" s="3">
        <f t="shared" si="6"/>
        <v>0</v>
      </c>
      <c r="P34" s="3">
        <f t="shared" si="6"/>
        <v>0</v>
      </c>
      <c r="Q34" s="3">
        <f t="shared" si="6"/>
        <v>0</v>
      </c>
      <c r="R34" s="3">
        <f t="shared" si="6"/>
        <v>0</v>
      </c>
      <c r="S34" s="3">
        <f t="shared" si="6"/>
        <v>0</v>
      </c>
      <c r="T34" s="3">
        <f t="shared" si="6"/>
        <v>0</v>
      </c>
      <c r="U34" s="3">
        <f t="shared" si="6"/>
        <v>0</v>
      </c>
      <c r="V34" s="3">
        <f t="shared" si="6"/>
        <v>0</v>
      </c>
      <c r="W34" s="3">
        <f t="shared" si="1"/>
        <v>-220702.03031729645</v>
      </c>
      <c r="X34" s="3">
        <f>W34/(1+Inputs!$B$38)^'Cash Flow Detail'!A34</f>
        <v>-120000</v>
      </c>
    </row>
    <row r="35" spans="1:24" x14ac:dyDescent="0.2">
      <c r="A35" s="1">
        <f t="shared" si="2"/>
        <v>29</v>
      </c>
      <c r="B35" s="1">
        <f t="shared" si="3"/>
        <v>69</v>
      </c>
      <c r="C35" s="3">
        <f t="shared" si="6"/>
        <v>0</v>
      </c>
      <c r="D35" s="3">
        <f t="shared" si="6"/>
        <v>0</v>
      </c>
      <c r="E35" s="3">
        <f t="shared" si="6"/>
        <v>0</v>
      </c>
      <c r="F35" s="3">
        <f t="shared" si="6"/>
        <v>-225557.47498427698</v>
      </c>
      <c r="G35" s="3">
        <f t="shared" si="6"/>
        <v>0</v>
      </c>
      <c r="H35" s="3">
        <f t="shared" si="6"/>
        <v>0</v>
      </c>
      <c r="I35" s="3">
        <f t="shared" si="6"/>
        <v>0</v>
      </c>
      <c r="J35" s="3">
        <f t="shared" si="6"/>
        <v>0</v>
      </c>
      <c r="K35" s="3">
        <f t="shared" si="6"/>
        <v>0</v>
      </c>
      <c r="L35" s="3">
        <f t="shared" si="6"/>
        <v>0</v>
      </c>
      <c r="M35" s="3">
        <f t="shared" si="6"/>
        <v>0</v>
      </c>
      <c r="N35" s="3">
        <f t="shared" si="6"/>
        <v>0</v>
      </c>
      <c r="O35" s="3">
        <f t="shared" si="6"/>
        <v>0</v>
      </c>
      <c r="P35" s="3">
        <f t="shared" si="6"/>
        <v>0</v>
      </c>
      <c r="Q35" s="3">
        <f t="shared" si="6"/>
        <v>0</v>
      </c>
      <c r="R35" s="3">
        <f t="shared" si="6"/>
        <v>0</v>
      </c>
      <c r="S35" s="3">
        <f t="shared" si="6"/>
        <v>0</v>
      </c>
      <c r="T35" s="3">
        <f t="shared" si="6"/>
        <v>0</v>
      </c>
      <c r="U35" s="3">
        <f t="shared" si="6"/>
        <v>0</v>
      </c>
      <c r="V35" s="3">
        <f t="shared" si="6"/>
        <v>0</v>
      </c>
      <c r="W35" s="3">
        <f t="shared" si="1"/>
        <v>-225557.47498427698</v>
      </c>
      <c r="X35" s="3">
        <f>W35/(1+Inputs!$B$38)^'Cash Flow Detail'!A35</f>
        <v>-120000</v>
      </c>
    </row>
    <row r="36" spans="1:24" x14ac:dyDescent="0.2">
      <c r="A36" s="1">
        <f t="shared" si="2"/>
        <v>30</v>
      </c>
      <c r="B36" s="1">
        <f t="shared" si="3"/>
        <v>70</v>
      </c>
      <c r="C36" s="3">
        <f t="shared" ref="C36:V51" si="7">IF(AND($B36&gt;=C$3,$B36&lt;=C$4),C$1*(1+C$2)^$A36,0)</f>
        <v>0</v>
      </c>
      <c r="D36" s="3">
        <f t="shared" si="7"/>
        <v>0</v>
      </c>
      <c r="E36" s="3">
        <f t="shared" si="7"/>
        <v>0</v>
      </c>
      <c r="F36" s="3">
        <f t="shared" si="7"/>
        <v>-230519.73943393104</v>
      </c>
      <c r="G36" s="3">
        <f t="shared" si="7"/>
        <v>0</v>
      </c>
      <c r="H36" s="3">
        <f t="shared" si="7"/>
        <v>57210.450346976402</v>
      </c>
      <c r="I36" s="3">
        <f t="shared" si="6"/>
        <v>545484.31938243669</v>
      </c>
      <c r="J36" s="3">
        <f t="shared" si="6"/>
        <v>0</v>
      </c>
      <c r="K36" s="3">
        <f t="shared" si="6"/>
        <v>0</v>
      </c>
      <c r="L36" s="3">
        <f t="shared" si="6"/>
        <v>0</v>
      </c>
      <c r="M36" s="3">
        <f t="shared" si="6"/>
        <v>0</v>
      </c>
      <c r="N36" s="3">
        <f t="shared" si="6"/>
        <v>0</v>
      </c>
      <c r="O36" s="3">
        <f t="shared" si="6"/>
        <v>0</v>
      </c>
      <c r="P36" s="3">
        <f t="shared" si="6"/>
        <v>0</v>
      </c>
      <c r="Q36" s="3">
        <f t="shared" si="6"/>
        <v>0</v>
      </c>
      <c r="R36" s="3">
        <f t="shared" si="6"/>
        <v>0</v>
      </c>
      <c r="S36" s="3">
        <f t="shared" si="6"/>
        <v>0</v>
      </c>
      <c r="T36" s="3">
        <f t="shared" si="6"/>
        <v>0</v>
      </c>
      <c r="U36" s="3">
        <f t="shared" si="6"/>
        <v>0</v>
      </c>
      <c r="V36" s="3">
        <f t="shared" si="6"/>
        <v>0</v>
      </c>
      <c r="W36" s="3">
        <f t="shared" si="1"/>
        <v>372175.03029548202</v>
      </c>
      <c r="X36" s="3">
        <f>W36/(1+Inputs!$B$38)^'Cash Flow Detail'!A36</f>
        <v>193740.47422198337</v>
      </c>
    </row>
    <row r="37" spans="1:24" x14ac:dyDescent="0.2">
      <c r="A37" s="1">
        <f t="shared" si="2"/>
        <v>31</v>
      </c>
      <c r="B37" s="1">
        <f t="shared" si="3"/>
        <v>71</v>
      </c>
      <c r="C37" s="3">
        <f t="shared" si="7"/>
        <v>0</v>
      </c>
      <c r="D37" s="3">
        <f t="shared" si="7"/>
        <v>0</v>
      </c>
      <c r="E37" s="3">
        <f t="shared" si="7"/>
        <v>0</v>
      </c>
      <c r="F37" s="3">
        <f t="shared" si="7"/>
        <v>-235591.17370147756</v>
      </c>
      <c r="G37" s="3">
        <f t="shared" si="7"/>
        <v>0</v>
      </c>
      <c r="H37" s="3">
        <f t="shared" si="7"/>
        <v>57896.975751140133</v>
      </c>
      <c r="I37" s="3">
        <f t="shared" si="6"/>
        <v>0</v>
      </c>
      <c r="J37" s="3">
        <f t="shared" si="6"/>
        <v>0</v>
      </c>
      <c r="K37" s="3">
        <f t="shared" si="6"/>
        <v>0</v>
      </c>
      <c r="L37" s="3">
        <f t="shared" si="6"/>
        <v>0</v>
      </c>
      <c r="M37" s="3">
        <f t="shared" si="6"/>
        <v>0</v>
      </c>
      <c r="N37" s="3">
        <f t="shared" si="6"/>
        <v>0</v>
      </c>
      <c r="O37" s="3">
        <f t="shared" si="6"/>
        <v>0</v>
      </c>
      <c r="P37" s="3">
        <f t="shared" si="6"/>
        <v>0</v>
      </c>
      <c r="Q37" s="3">
        <f t="shared" si="6"/>
        <v>0</v>
      </c>
      <c r="R37" s="3">
        <f t="shared" si="6"/>
        <v>0</v>
      </c>
      <c r="S37" s="3">
        <f t="shared" si="6"/>
        <v>0</v>
      </c>
      <c r="T37" s="3">
        <f t="shared" si="6"/>
        <v>0</v>
      </c>
      <c r="U37" s="3">
        <f t="shared" si="6"/>
        <v>0</v>
      </c>
      <c r="V37" s="3">
        <f t="shared" si="6"/>
        <v>0</v>
      </c>
      <c r="W37" s="3">
        <f t="shared" si="1"/>
        <v>-177694.19795033743</v>
      </c>
      <c r="X37" s="3">
        <f>W37/(1+Inputs!$B$38)^'Cash Flow Detail'!A37</f>
        <v>-90509.773430899804</v>
      </c>
    </row>
    <row r="38" spans="1:24" x14ac:dyDescent="0.2">
      <c r="A38" s="1">
        <f t="shared" si="2"/>
        <v>32</v>
      </c>
      <c r="B38" s="1">
        <f t="shared" si="3"/>
        <v>72</v>
      </c>
      <c r="C38" s="3">
        <f t="shared" si="7"/>
        <v>0</v>
      </c>
      <c r="D38" s="3">
        <f t="shared" si="7"/>
        <v>0</v>
      </c>
      <c r="E38" s="3">
        <f t="shared" si="7"/>
        <v>0</v>
      </c>
      <c r="F38" s="3">
        <f t="shared" si="7"/>
        <v>-240774.17952291004</v>
      </c>
      <c r="G38" s="3">
        <f t="shared" si="7"/>
        <v>0</v>
      </c>
      <c r="H38" s="3">
        <f t="shared" si="7"/>
        <v>58591.739460153811</v>
      </c>
      <c r="I38" s="3">
        <f t="shared" si="6"/>
        <v>0</v>
      </c>
      <c r="J38" s="3">
        <f t="shared" si="6"/>
        <v>0</v>
      </c>
      <c r="K38" s="3">
        <f t="shared" si="6"/>
        <v>0</v>
      </c>
      <c r="L38" s="3">
        <f t="shared" si="6"/>
        <v>0</v>
      </c>
      <c r="M38" s="3">
        <f t="shared" si="6"/>
        <v>0</v>
      </c>
      <c r="N38" s="3">
        <f t="shared" si="6"/>
        <v>0</v>
      </c>
      <c r="O38" s="3">
        <f t="shared" si="6"/>
        <v>0</v>
      </c>
      <c r="P38" s="3">
        <f t="shared" si="6"/>
        <v>0</v>
      </c>
      <c r="Q38" s="3">
        <f t="shared" si="6"/>
        <v>0</v>
      </c>
      <c r="R38" s="3">
        <f t="shared" si="6"/>
        <v>0</v>
      </c>
      <c r="S38" s="3">
        <f t="shared" si="6"/>
        <v>0</v>
      </c>
      <c r="T38" s="3">
        <f t="shared" si="6"/>
        <v>0</v>
      </c>
      <c r="U38" s="3">
        <f t="shared" si="6"/>
        <v>0</v>
      </c>
      <c r="V38" s="3">
        <f t="shared" si="6"/>
        <v>0</v>
      </c>
      <c r="W38" s="3">
        <f t="shared" si="1"/>
        <v>-182182.44006275624</v>
      </c>
      <c r="X38" s="3">
        <f>W38/(1+Inputs!$B$38)^'Cash Flow Detail'!A38</f>
        <v>-90798.327506918387</v>
      </c>
    </row>
    <row r="39" spans="1:24" x14ac:dyDescent="0.2">
      <c r="A39" s="1">
        <f t="shared" si="2"/>
        <v>33</v>
      </c>
      <c r="B39" s="1">
        <f t="shared" si="3"/>
        <v>73</v>
      </c>
      <c r="C39" s="3">
        <f t="shared" si="7"/>
        <v>0</v>
      </c>
      <c r="D39" s="3">
        <f t="shared" si="7"/>
        <v>0</v>
      </c>
      <c r="E39" s="3">
        <f t="shared" si="7"/>
        <v>0</v>
      </c>
      <c r="F39" s="3">
        <f t="shared" si="7"/>
        <v>-246071.21147241408</v>
      </c>
      <c r="G39" s="3">
        <f t="shared" si="7"/>
        <v>0</v>
      </c>
      <c r="H39" s="3">
        <f t="shared" si="7"/>
        <v>59294.840333675653</v>
      </c>
      <c r="I39" s="3">
        <f t="shared" si="6"/>
        <v>0</v>
      </c>
      <c r="J39" s="3">
        <f t="shared" si="6"/>
        <v>0</v>
      </c>
      <c r="K39" s="3">
        <f t="shared" si="6"/>
        <v>0</v>
      </c>
      <c r="L39" s="3">
        <f t="shared" si="6"/>
        <v>0</v>
      </c>
      <c r="M39" s="3">
        <f t="shared" si="6"/>
        <v>0</v>
      </c>
      <c r="N39" s="3">
        <f t="shared" si="6"/>
        <v>0</v>
      </c>
      <c r="O39" s="3">
        <f t="shared" si="6"/>
        <v>0</v>
      </c>
      <c r="P39" s="3">
        <f t="shared" si="6"/>
        <v>0</v>
      </c>
      <c r="Q39" s="3">
        <f t="shared" si="6"/>
        <v>0</v>
      </c>
      <c r="R39" s="3">
        <f t="shared" si="6"/>
        <v>0</v>
      </c>
      <c r="S39" s="3">
        <f t="shared" si="6"/>
        <v>0</v>
      </c>
      <c r="T39" s="3">
        <f t="shared" si="6"/>
        <v>0</v>
      </c>
      <c r="U39" s="3">
        <f t="shared" si="6"/>
        <v>0</v>
      </c>
      <c r="V39" s="3">
        <f t="shared" si="6"/>
        <v>0</v>
      </c>
      <c r="W39" s="3">
        <f t="shared" si="1"/>
        <v>-186776.37113873844</v>
      </c>
      <c r="X39" s="3">
        <f>W39/(1+Inputs!$B$38)^'Cash Flow Detail'!A39</f>
        <v>-91084.058157535634</v>
      </c>
    </row>
    <row r="40" spans="1:24" x14ac:dyDescent="0.2">
      <c r="A40" s="1">
        <f t="shared" si="2"/>
        <v>34</v>
      </c>
      <c r="B40" s="1">
        <f t="shared" si="3"/>
        <v>74</v>
      </c>
      <c r="C40" s="3">
        <f t="shared" si="7"/>
        <v>0</v>
      </c>
      <c r="D40" s="3">
        <f t="shared" si="7"/>
        <v>0</v>
      </c>
      <c r="E40" s="3">
        <f t="shared" si="7"/>
        <v>0</v>
      </c>
      <c r="F40" s="3">
        <f t="shared" si="7"/>
        <v>-251484.77812480714</v>
      </c>
      <c r="G40" s="3">
        <f t="shared" si="7"/>
        <v>0</v>
      </c>
      <c r="H40" s="3">
        <f t="shared" si="7"/>
        <v>60006.378417679756</v>
      </c>
      <c r="I40" s="3">
        <f t="shared" si="6"/>
        <v>0</v>
      </c>
      <c r="J40" s="3">
        <f t="shared" si="6"/>
        <v>0</v>
      </c>
      <c r="K40" s="3">
        <f t="shared" si="6"/>
        <v>0</v>
      </c>
      <c r="L40" s="3">
        <f t="shared" si="6"/>
        <v>0</v>
      </c>
      <c r="M40" s="3">
        <f t="shared" si="6"/>
        <v>0</v>
      </c>
      <c r="N40" s="3">
        <f t="shared" si="6"/>
        <v>0</v>
      </c>
      <c r="O40" s="3">
        <f t="shared" si="6"/>
        <v>0</v>
      </c>
      <c r="P40" s="3">
        <f t="shared" si="6"/>
        <v>0</v>
      </c>
      <c r="Q40" s="3">
        <f t="shared" si="6"/>
        <v>0</v>
      </c>
      <c r="R40" s="3">
        <f t="shared" si="6"/>
        <v>0</v>
      </c>
      <c r="S40" s="3">
        <f t="shared" si="6"/>
        <v>0</v>
      </c>
      <c r="T40" s="3">
        <f t="shared" si="6"/>
        <v>0</v>
      </c>
      <c r="U40" s="3">
        <f t="shared" si="6"/>
        <v>0</v>
      </c>
      <c r="V40" s="3">
        <f t="shared" si="6"/>
        <v>0</v>
      </c>
      <c r="W40" s="3">
        <f t="shared" si="1"/>
        <v>-191478.39970712739</v>
      </c>
      <c r="X40" s="3">
        <f>W40/(1+Inputs!$B$38)^'Cash Flow Detail'!A40</f>
        <v>-91366.993009223137</v>
      </c>
    </row>
    <row r="41" spans="1:24" x14ac:dyDescent="0.2">
      <c r="A41" s="1">
        <f t="shared" si="2"/>
        <v>35</v>
      </c>
      <c r="B41" s="1">
        <f t="shared" si="3"/>
        <v>75</v>
      </c>
      <c r="C41" s="3">
        <f t="shared" si="7"/>
        <v>0</v>
      </c>
      <c r="D41" s="3">
        <f t="shared" si="7"/>
        <v>0</v>
      </c>
      <c r="E41" s="3">
        <f t="shared" si="7"/>
        <v>0</v>
      </c>
      <c r="F41" s="3">
        <f t="shared" si="7"/>
        <v>-257017.44324355293</v>
      </c>
      <c r="G41" s="3">
        <f t="shared" si="7"/>
        <v>0</v>
      </c>
      <c r="H41" s="3">
        <f t="shared" si="7"/>
        <v>60726.454958691917</v>
      </c>
      <c r="I41" s="3">
        <f t="shared" si="6"/>
        <v>0</v>
      </c>
      <c r="J41" s="3">
        <f t="shared" si="6"/>
        <v>0</v>
      </c>
      <c r="K41" s="3">
        <f t="shared" si="6"/>
        <v>0</v>
      </c>
      <c r="L41" s="3">
        <f t="shared" si="6"/>
        <v>0</v>
      </c>
      <c r="M41" s="3">
        <f t="shared" si="6"/>
        <v>0</v>
      </c>
      <c r="N41" s="3">
        <f t="shared" si="6"/>
        <v>0</v>
      </c>
      <c r="O41" s="3">
        <f t="shared" si="6"/>
        <v>0</v>
      </c>
      <c r="P41" s="3">
        <f t="shared" si="6"/>
        <v>0</v>
      </c>
      <c r="Q41" s="3">
        <f t="shared" si="6"/>
        <v>0</v>
      </c>
      <c r="R41" s="3">
        <f t="shared" si="6"/>
        <v>0</v>
      </c>
      <c r="S41" s="3">
        <f t="shared" si="6"/>
        <v>0</v>
      </c>
      <c r="T41" s="3">
        <f t="shared" si="6"/>
        <v>0</v>
      </c>
      <c r="U41" s="3">
        <f t="shared" si="6"/>
        <v>0</v>
      </c>
      <c r="V41" s="3">
        <f t="shared" si="6"/>
        <v>0</v>
      </c>
      <c r="W41" s="3">
        <f t="shared" si="1"/>
        <v>-196290.98828486103</v>
      </c>
      <c r="X41" s="3">
        <f>W41/(1+Inputs!$B$38)^'Cash Flow Detail'!A41</f>
        <v>-91647.159418134863</v>
      </c>
    </row>
    <row r="42" spans="1:24" x14ac:dyDescent="0.2">
      <c r="A42" s="1">
        <f t="shared" si="2"/>
        <v>36</v>
      </c>
      <c r="B42" s="1">
        <f t="shared" si="3"/>
        <v>76</v>
      </c>
      <c r="C42" s="3">
        <f t="shared" si="7"/>
        <v>0</v>
      </c>
      <c r="D42" s="3">
        <f t="shared" si="7"/>
        <v>0</v>
      </c>
      <c r="E42" s="3">
        <f t="shared" si="7"/>
        <v>0</v>
      </c>
      <c r="F42" s="3">
        <f t="shared" si="7"/>
        <v>-262671.82699491107</v>
      </c>
      <c r="G42" s="3">
        <f t="shared" si="7"/>
        <v>0</v>
      </c>
      <c r="H42" s="3">
        <f t="shared" si="7"/>
        <v>61455.17241819622</v>
      </c>
      <c r="I42" s="3">
        <f t="shared" si="7"/>
        <v>0</v>
      </c>
      <c r="J42" s="3">
        <f t="shared" si="7"/>
        <v>0</v>
      </c>
      <c r="K42" s="3">
        <f t="shared" si="7"/>
        <v>0</v>
      </c>
      <c r="L42" s="3">
        <f t="shared" si="7"/>
        <v>0</v>
      </c>
      <c r="M42" s="3">
        <f t="shared" si="7"/>
        <v>0</v>
      </c>
      <c r="N42" s="3">
        <f t="shared" si="7"/>
        <v>0</v>
      </c>
      <c r="O42" s="3">
        <f t="shared" si="7"/>
        <v>0</v>
      </c>
      <c r="P42" s="3">
        <f t="shared" si="7"/>
        <v>0</v>
      </c>
      <c r="Q42" s="3">
        <f t="shared" si="7"/>
        <v>0</v>
      </c>
      <c r="R42" s="3">
        <f t="shared" si="7"/>
        <v>0</v>
      </c>
      <c r="S42" s="3">
        <f t="shared" si="7"/>
        <v>0</v>
      </c>
      <c r="T42" s="3">
        <f t="shared" si="7"/>
        <v>0</v>
      </c>
      <c r="U42" s="3">
        <f t="shared" si="7"/>
        <v>0</v>
      </c>
      <c r="V42" s="3">
        <f t="shared" si="7"/>
        <v>0</v>
      </c>
      <c r="W42" s="3">
        <f t="shared" si="1"/>
        <v>-201216.65457671485</v>
      </c>
      <c r="X42" s="3">
        <f>W42/(1+Inputs!$B$38)^'Cash Flow Detail'!A42</f>
        <v>-91924.584472751914</v>
      </c>
    </row>
    <row r="43" spans="1:24" x14ac:dyDescent="0.2">
      <c r="A43" s="1">
        <f t="shared" si="2"/>
        <v>37</v>
      </c>
      <c r="B43" s="1">
        <f t="shared" si="3"/>
        <v>77</v>
      </c>
      <c r="C43" s="3">
        <f t="shared" si="7"/>
        <v>0</v>
      </c>
      <c r="D43" s="3">
        <f t="shared" si="7"/>
        <v>0</v>
      </c>
      <c r="E43" s="3">
        <f t="shared" si="7"/>
        <v>0</v>
      </c>
      <c r="F43" s="3">
        <f t="shared" si="7"/>
        <v>-268450.60718879919</v>
      </c>
      <c r="G43" s="3">
        <f t="shared" si="7"/>
        <v>0</v>
      </c>
      <c r="H43" s="3">
        <f t="shared" si="7"/>
        <v>62192.634487214571</v>
      </c>
      <c r="I43" s="3">
        <f t="shared" si="7"/>
        <v>0</v>
      </c>
      <c r="J43" s="3">
        <f t="shared" si="7"/>
        <v>0</v>
      </c>
      <c r="K43" s="3">
        <f t="shared" si="7"/>
        <v>0</v>
      </c>
      <c r="L43" s="3">
        <f t="shared" si="7"/>
        <v>0</v>
      </c>
      <c r="M43" s="3">
        <f t="shared" si="7"/>
        <v>0</v>
      </c>
      <c r="N43" s="3">
        <f t="shared" si="7"/>
        <v>0</v>
      </c>
      <c r="O43" s="3">
        <f t="shared" si="7"/>
        <v>0</v>
      </c>
      <c r="P43" s="3">
        <f t="shared" si="7"/>
        <v>0</v>
      </c>
      <c r="Q43" s="3">
        <f t="shared" si="7"/>
        <v>0</v>
      </c>
      <c r="R43" s="3">
        <f t="shared" si="7"/>
        <v>0</v>
      </c>
      <c r="S43" s="3">
        <f t="shared" si="7"/>
        <v>0</v>
      </c>
      <c r="T43" s="3">
        <f t="shared" si="7"/>
        <v>0</v>
      </c>
      <c r="U43" s="3">
        <f t="shared" si="7"/>
        <v>0</v>
      </c>
      <c r="V43" s="3">
        <f t="shared" si="7"/>
        <v>0</v>
      </c>
      <c r="W43" s="3">
        <f t="shared" si="1"/>
        <v>-206257.97270158463</v>
      </c>
      <c r="X43" s="3">
        <f>W43/(1+Inputs!$B$38)^'Cash Flow Detail'!A43</f>
        <v>-92199.294996501936</v>
      </c>
    </row>
    <row r="44" spans="1:24" x14ac:dyDescent="0.2">
      <c r="A44" s="1">
        <f t="shared" si="2"/>
        <v>38</v>
      </c>
      <c r="B44" s="1">
        <f t="shared" si="3"/>
        <v>78</v>
      </c>
      <c r="C44" s="3">
        <f t="shared" si="7"/>
        <v>0</v>
      </c>
      <c r="D44" s="3">
        <f t="shared" si="7"/>
        <v>0</v>
      </c>
      <c r="E44" s="3">
        <f t="shared" si="7"/>
        <v>0</v>
      </c>
      <c r="F44" s="3">
        <f t="shared" si="7"/>
        <v>-274356.52054695273</v>
      </c>
      <c r="G44" s="3">
        <f t="shared" si="7"/>
        <v>0</v>
      </c>
      <c r="H44" s="3">
        <f t="shared" si="7"/>
        <v>62938.946101061141</v>
      </c>
      <c r="I44" s="3">
        <f t="shared" si="7"/>
        <v>0</v>
      </c>
      <c r="J44" s="3">
        <f t="shared" si="7"/>
        <v>0</v>
      </c>
      <c r="K44" s="3">
        <f t="shared" si="7"/>
        <v>0</v>
      </c>
      <c r="L44" s="3">
        <f t="shared" si="7"/>
        <v>0</v>
      </c>
      <c r="M44" s="3">
        <f t="shared" si="7"/>
        <v>0</v>
      </c>
      <c r="N44" s="3">
        <f t="shared" si="7"/>
        <v>0</v>
      </c>
      <c r="O44" s="3">
        <f t="shared" si="7"/>
        <v>0</v>
      </c>
      <c r="P44" s="3">
        <f t="shared" si="7"/>
        <v>0</v>
      </c>
      <c r="Q44" s="3">
        <f t="shared" si="7"/>
        <v>0</v>
      </c>
      <c r="R44" s="3">
        <f t="shared" si="7"/>
        <v>0</v>
      </c>
      <c r="S44" s="3">
        <f t="shared" si="7"/>
        <v>0</v>
      </c>
      <c r="T44" s="3">
        <f t="shared" si="7"/>
        <v>0</v>
      </c>
      <c r="U44" s="3">
        <f t="shared" si="7"/>
        <v>0</v>
      </c>
      <c r="V44" s="3">
        <f t="shared" si="7"/>
        <v>0</v>
      </c>
      <c r="W44" s="3">
        <f t="shared" si="1"/>
        <v>-211417.5744458916</v>
      </c>
      <c r="X44" s="3">
        <f>W44/(1+Inputs!$B$38)^'Cash Flow Detail'!A44</f>
        <v>-92471.317550352192</v>
      </c>
    </row>
    <row r="45" spans="1:24" x14ac:dyDescent="0.2">
      <c r="A45" s="1">
        <f t="shared" si="2"/>
        <v>39</v>
      </c>
      <c r="B45" s="1">
        <f t="shared" si="3"/>
        <v>79</v>
      </c>
      <c r="C45" s="3">
        <f t="shared" si="7"/>
        <v>0</v>
      </c>
      <c r="D45" s="3">
        <f t="shared" si="7"/>
        <v>0</v>
      </c>
      <c r="E45" s="3">
        <f t="shared" si="7"/>
        <v>0</v>
      </c>
      <c r="F45" s="3">
        <f t="shared" si="7"/>
        <v>-280392.36399898567</v>
      </c>
      <c r="G45" s="3">
        <f t="shared" si="7"/>
        <v>0</v>
      </c>
      <c r="H45" s="3">
        <f t="shared" si="7"/>
        <v>63694.213454273886</v>
      </c>
      <c r="I45" s="3">
        <f t="shared" si="7"/>
        <v>0</v>
      </c>
      <c r="J45" s="3">
        <f t="shared" si="7"/>
        <v>0</v>
      </c>
      <c r="K45" s="3">
        <f t="shared" si="7"/>
        <v>0</v>
      </c>
      <c r="L45" s="3">
        <f t="shared" si="7"/>
        <v>0</v>
      </c>
      <c r="M45" s="3">
        <f t="shared" si="7"/>
        <v>0</v>
      </c>
      <c r="N45" s="3">
        <f t="shared" si="7"/>
        <v>0</v>
      </c>
      <c r="O45" s="3">
        <f t="shared" si="7"/>
        <v>0</v>
      </c>
      <c r="P45" s="3">
        <f t="shared" si="7"/>
        <v>0</v>
      </c>
      <c r="Q45" s="3">
        <f t="shared" si="7"/>
        <v>0</v>
      </c>
      <c r="R45" s="3">
        <f t="shared" si="7"/>
        <v>0</v>
      </c>
      <c r="S45" s="3">
        <f t="shared" si="7"/>
        <v>0</v>
      </c>
      <c r="T45" s="3">
        <f t="shared" si="7"/>
        <v>0</v>
      </c>
      <c r="U45" s="3">
        <f t="shared" si="7"/>
        <v>0</v>
      </c>
      <c r="V45" s="3">
        <f t="shared" si="7"/>
        <v>0</v>
      </c>
      <c r="W45" s="3">
        <f t="shared" si="1"/>
        <v>-216698.1505447118</v>
      </c>
      <c r="X45" s="3">
        <f>W45/(1+Inputs!$B$38)^'Cash Flow Detail'!A45</f>
        <v>-92740.678435378097</v>
      </c>
    </row>
    <row r="46" spans="1:24" x14ac:dyDescent="0.2">
      <c r="A46" s="1">
        <f t="shared" si="2"/>
        <v>40</v>
      </c>
      <c r="B46" s="1">
        <f t="shared" si="3"/>
        <v>80</v>
      </c>
      <c r="C46" s="3">
        <f t="shared" ref="C46:V61" si="8">IF(AND($B46&gt;=C$3,$B46&lt;=C$4),C$1*(1+C$2)^$A46,0)</f>
        <v>0</v>
      </c>
      <c r="D46" s="3">
        <f t="shared" si="8"/>
        <v>0</v>
      </c>
      <c r="E46" s="3">
        <f t="shared" si="8"/>
        <v>0</v>
      </c>
      <c r="F46" s="3">
        <f t="shared" si="8"/>
        <v>-286560.99600696343</v>
      </c>
      <c r="G46" s="3">
        <f t="shared" si="8"/>
        <v>0</v>
      </c>
      <c r="H46" s="3">
        <f t="shared" si="8"/>
        <v>64458.544015725172</v>
      </c>
      <c r="I46" s="3">
        <f t="shared" si="7"/>
        <v>0</v>
      </c>
      <c r="J46" s="3">
        <f t="shared" si="7"/>
        <v>0</v>
      </c>
      <c r="K46" s="3">
        <f t="shared" si="7"/>
        <v>0</v>
      </c>
      <c r="L46" s="3">
        <f t="shared" si="7"/>
        <v>0</v>
      </c>
      <c r="M46" s="3">
        <f t="shared" si="7"/>
        <v>0</v>
      </c>
      <c r="N46" s="3">
        <f t="shared" si="7"/>
        <v>0</v>
      </c>
      <c r="O46" s="3">
        <f t="shared" si="7"/>
        <v>0</v>
      </c>
      <c r="P46" s="3">
        <f t="shared" si="7"/>
        <v>0</v>
      </c>
      <c r="Q46" s="3">
        <f t="shared" si="7"/>
        <v>0</v>
      </c>
      <c r="R46" s="3">
        <f t="shared" si="7"/>
        <v>0</v>
      </c>
      <c r="S46" s="3">
        <f t="shared" si="7"/>
        <v>0</v>
      </c>
      <c r="T46" s="3">
        <f t="shared" si="7"/>
        <v>0</v>
      </c>
      <c r="U46" s="3">
        <f t="shared" si="7"/>
        <v>0</v>
      </c>
      <c r="V46" s="3">
        <f t="shared" si="7"/>
        <v>0</v>
      </c>
      <c r="W46" s="3">
        <f t="shared" si="1"/>
        <v>-222102.45199123825</v>
      </c>
      <c r="X46" s="3">
        <f>W46/(1+Inputs!$B$38)^'Cash Flow Detail'!A46</f>
        <v>-93007.403695305911</v>
      </c>
    </row>
    <row r="47" spans="1:24" x14ac:dyDescent="0.2">
      <c r="A47" s="1">
        <f t="shared" si="2"/>
        <v>41</v>
      </c>
      <c r="B47" s="1">
        <f t="shared" si="3"/>
        <v>81</v>
      </c>
      <c r="C47" s="3">
        <f t="shared" si="8"/>
        <v>0</v>
      </c>
      <c r="D47" s="3">
        <f t="shared" si="8"/>
        <v>0</v>
      </c>
      <c r="E47" s="3">
        <f t="shared" si="8"/>
        <v>0</v>
      </c>
      <c r="F47" s="3">
        <f t="shared" si="8"/>
        <v>-292865.3379191166</v>
      </c>
      <c r="G47" s="3">
        <f t="shared" si="8"/>
        <v>0</v>
      </c>
      <c r="H47" s="3">
        <f t="shared" si="8"/>
        <v>65232.046543913872</v>
      </c>
      <c r="I47" s="3">
        <f t="shared" si="7"/>
        <v>0</v>
      </c>
      <c r="J47" s="3">
        <f t="shared" si="7"/>
        <v>0</v>
      </c>
      <c r="K47" s="3">
        <f t="shared" si="7"/>
        <v>0</v>
      </c>
      <c r="L47" s="3">
        <f t="shared" si="7"/>
        <v>0</v>
      </c>
      <c r="M47" s="3">
        <f t="shared" si="7"/>
        <v>0</v>
      </c>
      <c r="N47" s="3">
        <f t="shared" si="7"/>
        <v>0</v>
      </c>
      <c r="O47" s="3">
        <f t="shared" si="7"/>
        <v>0</v>
      </c>
      <c r="P47" s="3">
        <f t="shared" si="7"/>
        <v>0</v>
      </c>
      <c r="Q47" s="3">
        <f t="shared" si="7"/>
        <v>0</v>
      </c>
      <c r="R47" s="3">
        <f t="shared" si="7"/>
        <v>0</v>
      </c>
      <c r="S47" s="3">
        <f t="shared" si="7"/>
        <v>0</v>
      </c>
      <c r="T47" s="3">
        <f t="shared" si="7"/>
        <v>0</v>
      </c>
      <c r="U47" s="3">
        <f t="shared" si="7"/>
        <v>0</v>
      </c>
      <c r="V47" s="3">
        <f t="shared" si="7"/>
        <v>0</v>
      </c>
      <c r="W47" s="3">
        <f t="shared" si="1"/>
        <v>-227633.29137520274</v>
      </c>
      <c r="X47" s="3">
        <f>W47/(1+Inputs!$B$38)^'Cash Flow Detail'!A47</f>
        <v>-93271.519119030898</v>
      </c>
    </row>
    <row r="48" spans="1:24" x14ac:dyDescent="0.2">
      <c r="A48" s="1">
        <f t="shared" si="2"/>
        <v>42</v>
      </c>
      <c r="B48" s="1">
        <f t="shared" si="3"/>
        <v>82</v>
      </c>
      <c r="C48" s="3">
        <f t="shared" si="8"/>
        <v>0</v>
      </c>
      <c r="D48" s="3">
        <f t="shared" si="8"/>
        <v>0</v>
      </c>
      <c r="E48" s="3">
        <f t="shared" si="8"/>
        <v>0</v>
      </c>
      <c r="F48" s="3">
        <f t="shared" si="8"/>
        <v>-299308.37535333715</v>
      </c>
      <c r="G48" s="3">
        <f t="shared" si="8"/>
        <v>0</v>
      </c>
      <c r="H48" s="3">
        <f t="shared" si="8"/>
        <v>66014.831102440847</v>
      </c>
      <c r="I48" s="3">
        <f t="shared" si="7"/>
        <v>0</v>
      </c>
      <c r="J48" s="3">
        <f t="shared" si="7"/>
        <v>0</v>
      </c>
      <c r="K48" s="3">
        <f t="shared" si="7"/>
        <v>0</v>
      </c>
      <c r="L48" s="3">
        <f t="shared" si="7"/>
        <v>0</v>
      </c>
      <c r="M48" s="3">
        <f t="shared" si="7"/>
        <v>0</v>
      </c>
      <c r="N48" s="3">
        <f t="shared" si="7"/>
        <v>0</v>
      </c>
      <c r="O48" s="3">
        <f t="shared" si="7"/>
        <v>0</v>
      </c>
      <c r="P48" s="3">
        <f t="shared" si="7"/>
        <v>0</v>
      </c>
      <c r="Q48" s="3">
        <f t="shared" si="7"/>
        <v>0</v>
      </c>
      <c r="R48" s="3">
        <f t="shared" si="7"/>
        <v>0</v>
      </c>
      <c r="S48" s="3">
        <f t="shared" si="7"/>
        <v>0</v>
      </c>
      <c r="T48" s="3">
        <f t="shared" si="7"/>
        <v>0</v>
      </c>
      <c r="U48" s="3">
        <f t="shared" si="7"/>
        <v>0</v>
      </c>
      <c r="V48" s="3">
        <f t="shared" si="7"/>
        <v>0</v>
      </c>
      <c r="W48" s="3">
        <f t="shared" si="1"/>
        <v>-233293.54425089632</v>
      </c>
      <c r="X48" s="3">
        <f>W48/(1+Inputs!$B$38)^'Cash Flow Detail'!A48</f>
        <v>-93533.050243110833</v>
      </c>
    </row>
    <row r="49" spans="1:24" x14ac:dyDescent="0.2">
      <c r="A49" s="1">
        <f t="shared" si="2"/>
        <v>43</v>
      </c>
      <c r="B49" s="1">
        <f t="shared" si="3"/>
        <v>83</v>
      </c>
      <c r="C49" s="3">
        <f t="shared" si="8"/>
        <v>0</v>
      </c>
      <c r="D49" s="3">
        <f t="shared" si="8"/>
        <v>0</v>
      </c>
      <c r="E49" s="3">
        <f t="shared" si="8"/>
        <v>0</v>
      </c>
      <c r="F49" s="3">
        <f t="shared" si="8"/>
        <v>-305893.15961111058</v>
      </c>
      <c r="G49" s="3">
        <f t="shared" si="8"/>
        <v>0</v>
      </c>
      <c r="H49" s="3">
        <f t="shared" si="8"/>
        <v>66807.009075670125</v>
      </c>
      <c r="I49" s="3">
        <f t="shared" si="7"/>
        <v>0</v>
      </c>
      <c r="J49" s="3">
        <f t="shared" si="7"/>
        <v>0</v>
      </c>
      <c r="K49" s="3">
        <f t="shared" si="7"/>
        <v>0</v>
      </c>
      <c r="L49" s="3">
        <f t="shared" si="7"/>
        <v>0</v>
      </c>
      <c r="M49" s="3">
        <f t="shared" si="7"/>
        <v>0</v>
      </c>
      <c r="N49" s="3">
        <f t="shared" si="7"/>
        <v>0</v>
      </c>
      <c r="O49" s="3">
        <f t="shared" si="7"/>
        <v>0</v>
      </c>
      <c r="P49" s="3">
        <f t="shared" si="7"/>
        <v>0</v>
      </c>
      <c r="Q49" s="3">
        <f t="shared" si="7"/>
        <v>0</v>
      </c>
      <c r="R49" s="3">
        <f t="shared" si="7"/>
        <v>0</v>
      </c>
      <c r="S49" s="3">
        <f t="shared" si="7"/>
        <v>0</v>
      </c>
      <c r="T49" s="3">
        <f t="shared" si="7"/>
        <v>0</v>
      </c>
      <c r="U49" s="3">
        <f t="shared" si="7"/>
        <v>0</v>
      </c>
      <c r="V49" s="3">
        <f t="shared" si="7"/>
        <v>0</v>
      </c>
      <c r="W49" s="3">
        <f t="shared" si="1"/>
        <v>-239086.15053544045</v>
      </c>
      <c r="X49" s="3">
        <f>W49/(1+Inputs!$B$38)^'Cash Flow Detail'!A49</f>
        <v>-93792.022354234985</v>
      </c>
    </row>
    <row r="50" spans="1:24" x14ac:dyDescent="0.2">
      <c r="A50" s="1">
        <f t="shared" si="2"/>
        <v>44</v>
      </c>
      <c r="B50" s="1">
        <f t="shared" si="3"/>
        <v>84</v>
      </c>
      <c r="C50" s="3">
        <f t="shared" si="8"/>
        <v>0</v>
      </c>
      <c r="D50" s="3">
        <f t="shared" si="8"/>
        <v>0</v>
      </c>
      <c r="E50" s="3">
        <f t="shared" si="8"/>
        <v>0</v>
      </c>
      <c r="F50" s="3">
        <f t="shared" si="8"/>
        <v>-312622.80912255502</v>
      </c>
      <c r="G50" s="3">
        <f t="shared" si="8"/>
        <v>0</v>
      </c>
      <c r="H50" s="3">
        <f t="shared" si="8"/>
        <v>67608.693184578166</v>
      </c>
      <c r="I50" s="3">
        <f t="shared" si="7"/>
        <v>0</v>
      </c>
      <c r="J50" s="3">
        <f t="shared" si="7"/>
        <v>0</v>
      </c>
      <c r="K50" s="3">
        <f t="shared" si="7"/>
        <v>0</v>
      </c>
      <c r="L50" s="3">
        <f t="shared" si="7"/>
        <v>0</v>
      </c>
      <c r="M50" s="3">
        <f t="shared" si="7"/>
        <v>0</v>
      </c>
      <c r="N50" s="3">
        <f t="shared" si="7"/>
        <v>0</v>
      </c>
      <c r="O50" s="3">
        <f t="shared" si="7"/>
        <v>0</v>
      </c>
      <c r="P50" s="3">
        <f t="shared" si="7"/>
        <v>0</v>
      </c>
      <c r="Q50" s="3">
        <f t="shared" si="7"/>
        <v>0</v>
      </c>
      <c r="R50" s="3">
        <f t="shared" si="7"/>
        <v>0</v>
      </c>
      <c r="S50" s="3">
        <f t="shared" si="7"/>
        <v>0</v>
      </c>
      <c r="T50" s="3">
        <f t="shared" si="7"/>
        <v>0</v>
      </c>
      <c r="U50" s="3">
        <f t="shared" si="7"/>
        <v>0</v>
      </c>
      <c r="V50" s="3">
        <f t="shared" si="7"/>
        <v>0</v>
      </c>
      <c r="W50" s="3">
        <f t="shared" si="1"/>
        <v>-245014.11593797687</v>
      </c>
      <c r="X50" s="3">
        <f>W50/(1+Inputs!$B$38)^'Cash Flow Detail'!A50</f>
        <v>-94048.460491669088</v>
      </c>
    </row>
    <row r="51" spans="1:24" x14ac:dyDescent="0.2">
      <c r="A51" s="1">
        <f t="shared" si="2"/>
        <v>45</v>
      </c>
      <c r="B51" s="1">
        <f t="shared" si="3"/>
        <v>85</v>
      </c>
      <c r="C51" s="3">
        <f t="shared" si="8"/>
        <v>0</v>
      </c>
      <c r="D51" s="3">
        <f t="shared" si="8"/>
        <v>0</v>
      </c>
      <c r="E51" s="3">
        <f t="shared" si="8"/>
        <v>0</v>
      </c>
      <c r="F51" s="3">
        <f t="shared" si="8"/>
        <v>-319500.51092325122</v>
      </c>
      <c r="G51" s="3">
        <f t="shared" si="8"/>
        <v>0</v>
      </c>
      <c r="H51" s="3">
        <f t="shared" si="8"/>
        <v>68419.997502793107</v>
      </c>
      <c r="I51" s="3">
        <f t="shared" si="7"/>
        <v>0</v>
      </c>
      <c r="J51" s="3">
        <f t="shared" si="7"/>
        <v>0</v>
      </c>
      <c r="K51" s="3">
        <f t="shared" si="7"/>
        <v>0</v>
      </c>
      <c r="L51" s="3">
        <f t="shared" si="7"/>
        <v>0</v>
      </c>
      <c r="M51" s="3">
        <f t="shared" si="7"/>
        <v>0</v>
      </c>
      <c r="N51" s="3">
        <f t="shared" si="7"/>
        <v>0</v>
      </c>
      <c r="O51" s="3">
        <f t="shared" si="7"/>
        <v>0</v>
      </c>
      <c r="P51" s="3">
        <f t="shared" si="7"/>
        <v>0</v>
      </c>
      <c r="Q51" s="3">
        <f t="shared" si="7"/>
        <v>0</v>
      </c>
      <c r="R51" s="3">
        <f t="shared" si="7"/>
        <v>0</v>
      </c>
      <c r="S51" s="3">
        <f t="shared" si="7"/>
        <v>0</v>
      </c>
      <c r="T51" s="3">
        <f t="shared" si="7"/>
        <v>0</v>
      </c>
      <c r="U51" s="3">
        <f t="shared" si="7"/>
        <v>0</v>
      </c>
      <c r="V51" s="3">
        <f t="shared" si="7"/>
        <v>0</v>
      </c>
      <c r="W51" s="3">
        <f t="shared" si="1"/>
        <v>-251080.51342045813</v>
      </c>
      <c r="X51" s="3">
        <f>W51/(1+Inputs!$B$38)^'Cash Flow Detail'!A51</f>
        <v>-94302.389449676237</v>
      </c>
    </row>
    <row r="52" spans="1:24" x14ac:dyDescent="0.2">
      <c r="A52" s="1">
        <f t="shared" si="2"/>
        <v>46</v>
      </c>
      <c r="B52" s="1">
        <f t="shared" si="3"/>
        <v>86</v>
      </c>
      <c r="C52" s="3">
        <f t="shared" si="8"/>
        <v>0</v>
      </c>
      <c r="D52" s="3">
        <f t="shared" si="8"/>
        <v>0</v>
      </c>
      <c r="E52" s="3">
        <f t="shared" si="8"/>
        <v>0</v>
      </c>
      <c r="F52" s="3">
        <f t="shared" si="8"/>
        <v>-326529.52216356271</v>
      </c>
      <c r="G52" s="3">
        <f t="shared" si="8"/>
        <v>0</v>
      </c>
      <c r="H52" s="3">
        <f t="shared" si="8"/>
        <v>69241.037472826618</v>
      </c>
      <c r="I52" s="3">
        <f t="shared" si="8"/>
        <v>0</v>
      </c>
      <c r="J52" s="3">
        <f t="shared" si="8"/>
        <v>0</v>
      </c>
      <c r="K52" s="3">
        <f t="shared" si="8"/>
        <v>0</v>
      </c>
      <c r="L52" s="3">
        <f t="shared" si="8"/>
        <v>0</v>
      </c>
      <c r="M52" s="3">
        <f t="shared" si="8"/>
        <v>0</v>
      </c>
      <c r="N52" s="3">
        <f t="shared" si="8"/>
        <v>0</v>
      </c>
      <c r="O52" s="3">
        <f t="shared" si="8"/>
        <v>0</v>
      </c>
      <c r="P52" s="3">
        <f t="shared" si="8"/>
        <v>0</v>
      </c>
      <c r="Q52" s="3">
        <f t="shared" si="8"/>
        <v>0</v>
      </c>
      <c r="R52" s="3">
        <f t="shared" si="8"/>
        <v>0</v>
      </c>
      <c r="S52" s="3">
        <f t="shared" si="8"/>
        <v>0</v>
      </c>
      <c r="T52" s="3">
        <f t="shared" si="8"/>
        <v>0</v>
      </c>
      <c r="U52" s="3">
        <f t="shared" si="8"/>
        <v>0</v>
      </c>
      <c r="V52" s="3">
        <f t="shared" si="8"/>
        <v>0</v>
      </c>
      <c r="W52" s="3">
        <f t="shared" si="1"/>
        <v>-257288.48469073611</v>
      </c>
      <c r="X52" s="3">
        <f>W52/(1+Inputs!$B$38)^'Cash Flow Detail'!A52</f>
        <v>-94553.833779914246</v>
      </c>
    </row>
    <row r="53" spans="1:24" x14ac:dyDescent="0.2">
      <c r="A53" s="1">
        <f t="shared" si="2"/>
        <v>47</v>
      </c>
      <c r="B53" s="1">
        <f t="shared" si="3"/>
        <v>87</v>
      </c>
      <c r="C53" s="3">
        <f t="shared" si="8"/>
        <v>0</v>
      </c>
      <c r="D53" s="3">
        <f t="shared" si="8"/>
        <v>0</v>
      </c>
      <c r="E53" s="3">
        <f t="shared" si="8"/>
        <v>0</v>
      </c>
      <c r="F53" s="3">
        <f t="shared" si="8"/>
        <v>-333713.1716511611</v>
      </c>
      <c r="G53" s="3">
        <f t="shared" si="8"/>
        <v>0</v>
      </c>
      <c r="H53" s="3">
        <f t="shared" si="8"/>
        <v>70071.929922500552</v>
      </c>
      <c r="I53" s="3">
        <f t="shared" si="8"/>
        <v>0</v>
      </c>
      <c r="J53" s="3">
        <f t="shared" si="8"/>
        <v>0</v>
      </c>
      <c r="K53" s="3">
        <f t="shared" si="8"/>
        <v>0</v>
      </c>
      <c r="L53" s="3">
        <f t="shared" si="8"/>
        <v>0</v>
      </c>
      <c r="M53" s="3">
        <f t="shared" si="8"/>
        <v>0</v>
      </c>
      <c r="N53" s="3">
        <f t="shared" si="8"/>
        <v>0</v>
      </c>
      <c r="O53" s="3">
        <f t="shared" si="8"/>
        <v>0</v>
      </c>
      <c r="P53" s="3">
        <f t="shared" si="8"/>
        <v>0</v>
      </c>
      <c r="Q53" s="3">
        <f t="shared" si="8"/>
        <v>0</v>
      </c>
      <c r="R53" s="3">
        <f t="shared" si="8"/>
        <v>0</v>
      </c>
      <c r="S53" s="3">
        <f t="shared" si="8"/>
        <v>0</v>
      </c>
      <c r="T53" s="3">
        <f t="shared" si="8"/>
        <v>0</v>
      </c>
      <c r="U53" s="3">
        <f t="shared" si="8"/>
        <v>0</v>
      </c>
      <c r="V53" s="3">
        <f t="shared" si="8"/>
        <v>0</v>
      </c>
      <c r="W53" s="3">
        <f t="shared" si="1"/>
        <v>-263641.24172866053</v>
      </c>
      <c r="X53" s="3">
        <f>W53/(1+Inputs!$B$38)^'Cash Flow Detail'!A53</f>
        <v>-94802.817793809387</v>
      </c>
    </row>
    <row r="54" spans="1:24" x14ac:dyDescent="0.2">
      <c r="A54" s="1">
        <f t="shared" si="2"/>
        <v>48</v>
      </c>
      <c r="B54" s="1">
        <f t="shared" si="3"/>
        <v>88</v>
      </c>
      <c r="C54" s="3">
        <f t="shared" si="8"/>
        <v>0</v>
      </c>
      <c r="D54" s="3">
        <f t="shared" si="8"/>
        <v>0</v>
      </c>
      <c r="E54" s="3">
        <f t="shared" si="8"/>
        <v>0</v>
      </c>
      <c r="F54" s="3">
        <f t="shared" si="8"/>
        <v>-341054.8614274867</v>
      </c>
      <c r="G54" s="3">
        <f t="shared" si="8"/>
        <v>0</v>
      </c>
      <c r="H54" s="3">
        <f t="shared" si="8"/>
        <v>70912.793081570562</v>
      </c>
      <c r="I54" s="3">
        <f t="shared" si="8"/>
        <v>0</v>
      </c>
      <c r="J54" s="3">
        <f t="shared" si="8"/>
        <v>0</v>
      </c>
      <c r="K54" s="3">
        <f t="shared" si="8"/>
        <v>0</v>
      </c>
      <c r="L54" s="3">
        <f t="shared" si="8"/>
        <v>0</v>
      </c>
      <c r="M54" s="3">
        <f t="shared" si="8"/>
        <v>0</v>
      </c>
      <c r="N54" s="3">
        <f t="shared" si="8"/>
        <v>0</v>
      </c>
      <c r="O54" s="3">
        <f t="shared" si="8"/>
        <v>0</v>
      </c>
      <c r="P54" s="3">
        <f t="shared" si="8"/>
        <v>0</v>
      </c>
      <c r="Q54" s="3">
        <f t="shared" si="8"/>
        <v>0</v>
      </c>
      <c r="R54" s="3">
        <f t="shared" si="8"/>
        <v>0</v>
      </c>
      <c r="S54" s="3">
        <f t="shared" si="8"/>
        <v>0</v>
      </c>
      <c r="T54" s="3">
        <f t="shared" si="8"/>
        <v>0</v>
      </c>
      <c r="U54" s="3">
        <f t="shared" si="8"/>
        <v>0</v>
      </c>
      <c r="V54" s="3">
        <f t="shared" si="8"/>
        <v>0</v>
      </c>
      <c r="W54" s="3">
        <f t="shared" si="1"/>
        <v>-270142.06834591611</v>
      </c>
      <c r="X54" s="3">
        <f>W54/(1+Inputs!$B$38)^'Cash Flow Detail'!A54</f>
        <v>-95049.365564907159</v>
      </c>
    </row>
    <row r="55" spans="1:24" x14ac:dyDescent="0.2">
      <c r="A55" s="1">
        <f t="shared" si="2"/>
        <v>49</v>
      </c>
      <c r="B55" s="1">
        <f t="shared" si="3"/>
        <v>89</v>
      </c>
      <c r="C55" s="3">
        <f t="shared" si="8"/>
        <v>0</v>
      </c>
      <c r="D55" s="3">
        <f t="shared" si="8"/>
        <v>0</v>
      </c>
      <c r="E55" s="3">
        <f t="shared" si="8"/>
        <v>0</v>
      </c>
      <c r="F55" s="3">
        <f t="shared" si="8"/>
        <v>-348558.06837889145</v>
      </c>
      <c r="G55" s="3">
        <f t="shared" si="8"/>
        <v>0</v>
      </c>
      <c r="H55" s="3">
        <f t="shared" si="8"/>
        <v>71763.746598549405</v>
      </c>
      <c r="I55" s="3">
        <f t="shared" si="8"/>
        <v>0</v>
      </c>
      <c r="J55" s="3">
        <f t="shared" si="8"/>
        <v>0</v>
      </c>
      <c r="K55" s="3">
        <f t="shared" si="8"/>
        <v>0</v>
      </c>
      <c r="L55" s="3">
        <f t="shared" si="8"/>
        <v>0</v>
      </c>
      <c r="M55" s="3">
        <f t="shared" si="8"/>
        <v>0</v>
      </c>
      <c r="N55" s="3">
        <f t="shared" si="8"/>
        <v>0</v>
      </c>
      <c r="O55" s="3">
        <f t="shared" si="8"/>
        <v>0</v>
      </c>
      <c r="P55" s="3">
        <f t="shared" si="8"/>
        <v>0</v>
      </c>
      <c r="Q55" s="3">
        <f t="shared" si="8"/>
        <v>0</v>
      </c>
      <c r="R55" s="3">
        <f t="shared" si="8"/>
        <v>0</v>
      </c>
      <c r="S55" s="3">
        <f t="shared" si="8"/>
        <v>0</v>
      </c>
      <c r="T55" s="3">
        <f t="shared" si="8"/>
        <v>0</v>
      </c>
      <c r="U55" s="3">
        <f t="shared" si="8"/>
        <v>0</v>
      </c>
      <c r="V55" s="3">
        <f t="shared" si="8"/>
        <v>0</v>
      </c>
      <c r="W55" s="3">
        <f t="shared" si="1"/>
        <v>-276794.32178034203</v>
      </c>
      <c r="X55" s="3">
        <f>W55/(1+Inputs!$B$38)^'Cash Flow Detail'!A55</f>
        <v>-95293.500931199655</v>
      </c>
    </row>
    <row r="56" spans="1:24" x14ac:dyDescent="0.2">
      <c r="A56" s="1">
        <f t="shared" si="2"/>
        <v>50</v>
      </c>
      <c r="B56" s="1">
        <f t="shared" si="3"/>
        <v>90</v>
      </c>
      <c r="C56" s="3">
        <f t="shared" ref="C56:V71" si="9">IF(AND($B56&gt;=C$3,$B56&lt;=C$4),C$1*(1+C$2)^$A56,0)</f>
        <v>0</v>
      </c>
      <c r="D56" s="3">
        <f t="shared" si="9"/>
        <v>0</v>
      </c>
      <c r="E56" s="3">
        <f t="shared" si="9"/>
        <v>0</v>
      </c>
      <c r="F56" s="3">
        <f t="shared" si="9"/>
        <v>-356226.34588322695</v>
      </c>
      <c r="G56" s="3">
        <f t="shared" si="9"/>
        <v>0</v>
      </c>
      <c r="H56" s="3">
        <f t="shared" si="9"/>
        <v>72624.91155773199</v>
      </c>
      <c r="I56" s="3">
        <f t="shared" si="8"/>
        <v>0</v>
      </c>
      <c r="J56" s="3">
        <f t="shared" si="8"/>
        <v>0</v>
      </c>
      <c r="K56" s="3">
        <f t="shared" si="8"/>
        <v>0</v>
      </c>
      <c r="L56" s="3">
        <f t="shared" si="8"/>
        <v>0</v>
      </c>
      <c r="M56" s="3">
        <f t="shared" si="8"/>
        <v>0</v>
      </c>
      <c r="N56" s="3">
        <f t="shared" si="8"/>
        <v>0</v>
      </c>
      <c r="O56" s="3">
        <f t="shared" si="8"/>
        <v>0</v>
      </c>
      <c r="P56" s="3">
        <f t="shared" si="8"/>
        <v>0</v>
      </c>
      <c r="Q56" s="3">
        <f t="shared" si="8"/>
        <v>0</v>
      </c>
      <c r="R56" s="3">
        <f t="shared" si="8"/>
        <v>0</v>
      </c>
      <c r="S56" s="3">
        <f t="shared" si="8"/>
        <v>0</v>
      </c>
      <c r="T56" s="3">
        <f t="shared" si="8"/>
        <v>0</v>
      </c>
      <c r="U56" s="3">
        <f t="shared" si="8"/>
        <v>0</v>
      </c>
      <c r="V56" s="3">
        <f t="shared" si="8"/>
        <v>0</v>
      </c>
      <c r="W56" s="3">
        <f t="shared" si="1"/>
        <v>-283601.43432549498</v>
      </c>
      <c r="X56" s="3">
        <f>W56/(1+Inputs!$B$38)^'Cash Flow Detail'!A56</f>
        <v>-95535.247497430581</v>
      </c>
    </row>
    <row r="57" spans="1:24" x14ac:dyDescent="0.2">
      <c r="A57" s="1">
        <f t="shared" si="2"/>
        <v>51</v>
      </c>
      <c r="B57" s="1">
        <f t="shared" si="3"/>
        <v>91</v>
      </c>
      <c r="C57" s="3">
        <f t="shared" si="9"/>
        <v>0</v>
      </c>
      <c r="D57" s="3">
        <f t="shared" si="9"/>
        <v>0</v>
      </c>
      <c r="E57" s="3">
        <f t="shared" si="9"/>
        <v>0</v>
      </c>
      <c r="F57" s="3">
        <f t="shared" si="9"/>
        <v>-364063.32549265801</v>
      </c>
      <c r="G57" s="3">
        <f t="shared" si="9"/>
        <v>0</v>
      </c>
      <c r="H57" s="3">
        <f t="shared" si="9"/>
        <v>73496.410496424782</v>
      </c>
      <c r="I57" s="3">
        <f t="shared" si="8"/>
        <v>0</v>
      </c>
      <c r="J57" s="3">
        <f t="shared" si="8"/>
        <v>0</v>
      </c>
      <c r="K57" s="3">
        <f t="shared" si="8"/>
        <v>0</v>
      </c>
      <c r="L57" s="3">
        <f t="shared" si="8"/>
        <v>0</v>
      </c>
      <c r="M57" s="3">
        <f t="shared" si="8"/>
        <v>0</v>
      </c>
      <c r="N57" s="3">
        <f t="shared" si="8"/>
        <v>0</v>
      </c>
      <c r="O57" s="3">
        <f t="shared" si="8"/>
        <v>0</v>
      </c>
      <c r="P57" s="3">
        <f t="shared" si="8"/>
        <v>0</v>
      </c>
      <c r="Q57" s="3">
        <f t="shared" si="8"/>
        <v>0</v>
      </c>
      <c r="R57" s="3">
        <f t="shared" si="8"/>
        <v>0</v>
      </c>
      <c r="S57" s="3">
        <f t="shared" si="8"/>
        <v>0</v>
      </c>
      <c r="T57" s="3">
        <f t="shared" si="8"/>
        <v>0</v>
      </c>
      <c r="U57" s="3">
        <f t="shared" si="8"/>
        <v>0</v>
      </c>
      <c r="V57" s="3">
        <f t="shared" si="8"/>
        <v>0</v>
      </c>
      <c r="W57" s="3">
        <f t="shared" si="1"/>
        <v>-290566.91499623324</v>
      </c>
      <c r="X57" s="3">
        <f>W57/(1+Inputs!$B$38)^'Cash Flow Detail'!A57</f>
        <v>-95774.628637377449</v>
      </c>
    </row>
    <row r="58" spans="1:24" x14ac:dyDescent="0.2">
      <c r="A58" s="1">
        <f t="shared" si="2"/>
        <v>52</v>
      </c>
      <c r="B58" s="1">
        <f t="shared" si="3"/>
        <v>92</v>
      </c>
      <c r="C58" s="3">
        <f t="shared" si="9"/>
        <v>0</v>
      </c>
      <c r="D58" s="3">
        <f t="shared" si="9"/>
        <v>0</v>
      </c>
      <c r="E58" s="3">
        <f t="shared" si="9"/>
        <v>0</v>
      </c>
      <c r="F58" s="3">
        <f t="shared" si="9"/>
        <v>-372072.71865349653</v>
      </c>
      <c r="G58" s="3">
        <f t="shared" si="9"/>
        <v>0</v>
      </c>
      <c r="H58" s="3">
        <f t="shared" si="9"/>
        <v>74378.367422381867</v>
      </c>
      <c r="I58" s="3">
        <f t="shared" si="8"/>
        <v>0</v>
      </c>
      <c r="J58" s="3">
        <f t="shared" si="8"/>
        <v>0</v>
      </c>
      <c r="K58" s="3">
        <f t="shared" si="8"/>
        <v>0</v>
      </c>
      <c r="L58" s="3">
        <f t="shared" si="8"/>
        <v>0</v>
      </c>
      <c r="M58" s="3">
        <f t="shared" si="8"/>
        <v>0</v>
      </c>
      <c r="N58" s="3">
        <f t="shared" si="8"/>
        <v>0</v>
      </c>
      <c r="O58" s="3">
        <f t="shared" si="8"/>
        <v>0</v>
      </c>
      <c r="P58" s="3">
        <f t="shared" si="8"/>
        <v>0</v>
      </c>
      <c r="Q58" s="3">
        <f t="shared" si="8"/>
        <v>0</v>
      </c>
      <c r="R58" s="3">
        <f t="shared" si="8"/>
        <v>0</v>
      </c>
      <c r="S58" s="3">
        <f t="shared" si="8"/>
        <v>0</v>
      </c>
      <c r="T58" s="3">
        <f t="shared" si="8"/>
        <v>0</v>
      </c>
      <c r="U58" s="3">
        <f t="shared" si="8"/>
        <v>0</v>
      </c>
      <c r="V58" s="3">
        <f t="shared" si="8"/>
        <v>0</v>
      </c>
      <c r="W58" s="3">
        <f t="shared" si="1"/>
        <v>-297694.35123111465</v>
      </c>
      <c r="X58" s="3">
        <f>W58/(1+Inputs!$B$38)^'Cash Flow Detail'!A58</f>
        <v>-96011.66749611152</v>
      </c>
    </row>
    <row r="59" spans="1:24" x14ac:dyDescent="0.2">
      <c r="A59" s="1">
        <f t="shared" si="2"/>
        <v>53</v>
      </c>
      <c r="B59" s="1">
        <f t="shared" si="3"/>
        <v>93</v>
      </c>
      <c r="C59" s="3">
        <f t="shared" si="9"/>
        <v>0</v>
      </c>
      <c r="D59" s="3">
        <f t="shared" si="9"/>
        <v>0</v>
      </c>
      <c r="E59" s="3">
        <f t="shared" si="9"/>
        <v>0</v>
      </c>
      <c r="F59" s="3">
        <f t="shared" si="9"/>
        <v>-380258.31846387341</v>
      </c>
      <c r="G59" s="3">
        <f t="shared" si="9"/>
        <v>0</v>
      </c>
      <c r="H59" s="3">
        <f t="shared" si="9"/>
        <v>75270.907831450459</v>
      </c>
      <c r="I59" s="3">
        <f t="shared" si="8"/>
        <v>0</v>
      </c>
      <c r="J59" s="3">
        <f t="shared" si="8"/>
        <v>0</v>
      </c>
      <c r="K59" s="3">
        <f t="shared" si="8"/>
        <v>0</v>
      </c>
      <c r="L59" s="3">
        <f t="shared" si="8"/>
        <v>0</v>
      </c>
      <c r="M59" s="3">
        <f t="shared" si="8"/>
        <v>0</v>
      </c>
      <c r="N59" s="3">
        <f t="shared" si="8"/>
        <v>0</v>
      </c>
      <c r="O59" s="3">
        <f t="shared" si="8"/>
        <v>0</v>
      </c>
      <c r="P59" s="3">
        <f t="shared" si="8"/>
        <v>0</v>
      </c>
      <c r="Q59" s="3">
        <f t="shared" si="8"/>
        <v>0</v>
      </c>
      <c r="R59" s="3">
        <f t="shared" si="8"/>
        <v>0</v>
      </c>
      <c r="S59" s="3">
        <f t="shared" si="8"/>
        <v>0</v>
      </c>
      <c r="T59" s="3">
        <f t="shared" si="8"/>
        <v>0</v>
      </c>
      <c r="U59" s="3">
        <f t="shared" si="8"/>
        <v>0</v>
      </c>
      <c r="V59" s="3">
        <f t="shared" si="8"/>
        <v>0</v>
      </c>
      <c r="W59" s="3">
        <f t="shared" si="1"/>
        <v>-304987.41063242295</v>
      </c>
      <c r="X59" s="3">
        <f>W59/(1+Inputs!$B$38)^'Cash Flow Detail'!A59</f>
        <v>-96246.386992235668</v>
      </c>
    </row>
    <row r="60" spans="1:24" x14ac:dyDescent="0.2">
      <c r="A60" s="1">
        <f t="shared" si="2"/>
        <v>54</v>
      </c>
      <c r="B60" s="1">
        <f t="shared" si="3"/>
        <v>94</v>
      </c>
      <c r="C60" s="3">
        <f t="shared" si="9"/>
        <v>0</v>
      </c>
      <c r="D60" s="3">
        <f t="shared" si="9"/>
        <v>0</v>
      </c>
      <c r="E60" s="3">
        <f t="shared" si="9"/>
        <v>0</v>
      </c>
      <c r="F60" s="3">
        <f t="shared" si="9"/>
        <v>-388624.0014700786</v>
      </c>
      <c r="G60" s="3">
        <f t="shared" si="9"/>
        <v>0</v>
      </c>
      <c r="H60" s="3">
        <f t="shared" si="9"/>
        <v>76174.158725427857</v>
      </c>
      <c r="I60" s="3">
        <f t="shared" si="8"/>
        <v>0</v>
      </c>
      <c r="J60" s="3">
        <f t="shared" si="8"/>
        <v>0</v>
      </c>
      <c r="K60" s="3">
        <f t="shared" si="8"/>
        <v>0</v>
      </c>
      <c r="L60" s="3">
        <f t="shared" si="8"/>
        <v>0</v>
      </c>
      <c r="M60" s="3">
        <f t="shared" si="8"/>
        <v>0</v>
      </c>
      <c r="N60" s="3">
        <f t="shared" si="8"/>
        <v>0</v>
      </c>
      <c r="O60" s="3">
        <f t="shared" si="8"/>
        <v>0</v>
      </c>
      <c r="P60" s="3">
        <f t="shared" si="8"/>
        <v>0</v>
      </c>
      <c r="Q60" s="3">
        <f t="shared" si="8"/>
        <v>0</v>
      </c>
      <c r="R60" s="3">
        <f t="shared" si="8"/>
        <v>0</v>
      </c>
      <c r="S60" s="3">
        <f t="shared" si="8"/>
        <v>0</v>
      </c>
      <c r="T60" s="3">
        <f t="shared" si="8"/>
        <v>0</v>
      </c>
      <c r="U60" s="3">
        <f t="shared" si="8"/>
        <v>0</v>
      </c>
      <c r="V60" s="3">
        <f t="shared" si="8"/>
        <v>0</v>
      </c>
      <c r="W60" s="3">
        <f t="shared" si="1"/>
        <v>-312449.84274465073</v>
      </c>
      <c r="X60" s="3">
        <f>W60/(1+Inputs!$B$38)^'Cash Flow Detail'!A60</f>
        <v>-96478.809820100287</v>
      </c>
    </row>
    <row r="61" spans="1:24" x14ac:dyDescent="0.2">
      <c r="A61" s="1">
        <f t="shared" si="2"/>
        <v>55</v>
      </c>
      <c r="B61" s="1">
        <f t="shared" si="3"/>
        <v>95</v>
      </c>
      <c r="C61" s="3">
        <f t="shared" si="9"/>
        <v>0</v>
      </c>
      <c r="D61" s="3">
        <f t="shared" si="9"/>
        <v>0</v>
      </c>
      <c r="E61" s="3">
        <f t="shared" si="9"/>
        <v>0</v>
      </c>
      <c r="F61" s="3">
        <f t="shared" si="9"/>
        <v>-397173.72950242029</v>
      </c>
      <c r="G61" s="3">
        <f t="shared" si="9"/>
        <v>0</v>
      </c>
      <c r="H61" s="3">
        <f t="shared" si="9"/>
        <v>77088.248630133006</v>
      </c>
      <c r="I61" s="3">
        <f t="shared" si="8"/>
        <v>0</v>
      </c>
      <c r="J61" s="3">
        <f t="shared" si="8"/>
        <v>0</v>
      </c>
      <c r="K61" s="3">
        <f t="shared" si="8"/>
        <v>0</v>
      </c>
      <c r="L61" s="3">
        <f t="shared" si="8"/>
        <v>0</v>
      </c>
      <c r="M61" s="3">
        <f t="shared" si="8"/>
        <v>0</v>
      </c>
      <c r="N61" s="3">
        <f t="shared" si="8"/>
        <v>0</v>
      </c>
      <c r="O61" s="3">
        <f t="shared" si="8"/>
        <v>0</v>
      </c>
      <c r="P61" s="3">
        <f t="shared" si="8"/>
        <v>0</v>
      </c>
      <c r="Q61" s="3">
        <f t="shared" si="8"/>
        <v>0</v>
      </c>
      <c r="R61" s="3">
        <f t="shared" si="8"/>
        <v>0</v>
      </c>
      <c r="S61" s="3">
        <f t="shared" si="8"/>
        <v>0</v>
      </c>
      <c r="T61" s="3">
        <f t="shared" si="8"/>
        <v>0</v>
      </c>
      <c r="U61" s="3">
        <f t="shared" si="8"/>
        <v>0</v>
      </c>
      <c r="V61" s="3">
        <f t="shared" si="8"/>
        <v>0</v>
      </c>
      <c r="W61" s="3">
        <f t="shared" si="1"/>
        <v>-320085.4808722873</v>
      </c>
      <c r="X61" s="3">
        <f>W61/(1+Inputs!$B$38)^'Cash Flow Detail'!A61</f>
        <v>-96708.958451997547</v>
      </c>
    </row>
    <row r="62" spans="1:24" x14ac:dyDescent="0.2">
      <c r="A62" s="1">
        <f t="shared" si="2"/>
        <v>56</v>
      </c>
      <c r="B62" s="1">
        <f t="shared" si="3"/>
        <v>96</v>
      </c>
      <c r="C62" s="3">
        <f t="shared" si="9"/>
        <v>0</v>
      </c>
      <c r="D62" s="3">
        <f t="shared" si="9"/>
        <v>0</v>
      </c>
      <c r="E62" s="3">
        <f t="shared" si="9"/>
        <v>0</v>
      </c>
      <c r="F62" s="3">
        <f t="shared" si="9"/>
        <v>-405911.55155147362</v>
      </c>
      <c r="G62" s="3">
        <f t="shared" si="9"/>
        <v>0</v>
      </c>
      <c r="H62" s="3">
        <f t="shared" si="9"/>
        <v>78013.307613694589</v>
      </c>
      <c r="I62" s="3">
        <f t="shared" si="9"/>
        <v>0</v>
      </c>
      <c r="J62" s="3">
        <f t="shared" si="9"/>
        <v>0</v>
      </c>
      <c r="K62" s="3">
        <f t="shared" si="9"/>
        <v>0</v>
      </c>
      <c r="L62" s="3">
        <f t="shared" si="9"/>
        <v>0</v>
      </c>
      <c r="M62" s="3">
        <f t="shared" si="9"/>
        <v>0</v>
      </c>
      <c r="N62" s="3">
        <f t="shared" si="9"/>
        <v>0</v>
      </c>
      <c r="O62" s="3">
        <f t="shared" si="9"/>
        <v>0</v>
      </c>
      <c r="P62" s="3">
        <f t="shared" si="9"/>
        <v>0</v>
      </c>
      <c r="Q62" s="3">
        <f t="shared" si="9"/>
        <v>0</v>
      </c>
      <c r="R62" s="3">
        <f t="shared" si="9"/>
        <v>0</v>
      </c>
      <c r="S62" s="3">
        <f t="shared" si="9"/>
        <v>0</v>
      </c>
      <c r="T62" s="3">
        <f t="shared" si="9"/>
        <v>0</v>
      </c>
      <c r="U62" s="3">
        <f t="shared" si="9"/>
        <v>0</v>
      </c>
      <c r="V62" s="3">
        <f t="shared" si="9"/>
        <v>0</v>
      </c>
      <c r="W62" s="3">
        <f t="shared" si="1"/>
        <v>-327898.24393777904</v>
      </c>
      <c r="X62" s="3">
        <f>W62/(1+Inputs!$B$38)^'Cash Flow Detail'!A62</f>
        <v>-96936.85514033417</v>
      </c>
    </row>
    <row r="63" spans="1:24" x14ac:dyDescent="0.2">
      <c r="A63" s="1">
        <f t="shared" si="2"/>
        <v>57</v>
      </c>
      <c r="B63" s="1">
        <f t="shared" si="3"/>
        <v>97</v>
      </c>
      <c r="C63" s="3">
        <f t="shared" si="9"/>
        <v>0</v>
      </c>
      <c r="D63" s="3">
        <f t="shared" si="9"/>
        <v>0</v>
      </c>
      <c r="E63" s="3">
        <f t="shared" si="9"/>
        <v>0</v>
      </c>
      <c r="F63" s="3">
        <f t="shared" si="9"/>
        <v>-414841.60568560602</v>
      </c>
      <c r="G63" s="3">
        <f t="shared" si="9"/>
        <v>0</v>
      </c>
      <c r="H63" s="3">
        <f t="shared" si="9"/>
        <v>78949.467305058919</v>
      </c>
      <c r="I63" s="3">
        <f t="shared" si="9"/>
        <v>0</v>
      </c>
      <c r="J63" s="3">
        <f t="shared" si="9"/>
        <v>0</v>
      </c>
      <c r="K63" s="3">
        <f t="shared" si="9"/>
        <v>0</v>
      </c>
      <c r="L63" s="3">
        <f t="shared" si="9"/>
        <v>0</v>
      </c>
      <c r="M63" s="3">
        <f t="shared" si="9"/>
        <v>0</v>
      </c>
      <c r="N63" s="3">
        <f t="shared" si="9"/>
        <v>0</v>
      </c>
      <c r="O63" s="3">
        <f t="shared" si="9"/>
        <v>0</v>
      </c>
      <c r="P63" s="3">
        <f t="shared" si="9"/>
        <v>0</v>
      </c>
      <c r="Q63" s="3">
        <f t="shared" si="9"/>
        <v>0</v>
      </c>
      <c r="R63" s="3">
        <f t="shared" si="9"/>
        <v>0</v>
      </c>
      <c r="S63" s="3">
        <f t="shared" si="9"/>
        <v>0</v>
      </c>
      <c r="T63" s="3">
        <f t="shared" si="9"/>
        <v>0</v>
      </c>
      <c r="U63" s="3">
        <f t="shared" si="9"/>
        <v>0</v>
      </c>
      <c r="V63" s="3">
        <f t="shared" si="9"/>
        <v>0</v>
      </c>
      <c r="W63" s="3">
        <f t="shared" si="1"/>
        <v>-335892.13838054711</v>
      </c>
      <c r="X63" s="3">
        <f>W63/(1+Inputs!$B$38)^'Cash Flow Detail'!A63</f>
        <v>-97162.521919782957</v>
      </c>
    </row>
    <row r="64" spans="1:24" x14ac:dyDescent="0.2">
      <c r="A64" s="1">
        <f t="shared" si="2"/>
        <v>58</v>
      </c>
      <c r="B64" s="1">
        <f t="shared" si="3"/>
        <v>98</v>
      </c>
      <c r="C64" s="3">
        <f t="shared" si="9"/>
        <v>0</v>
      </c>
      <c r="D64" s="3">
        <f t="shared" si="9"/>
        <v>0</v>
      </c>
      <c r="E64" s="3">
        <f t="shared" si="9"/>
        <v>0</v>
      </c>
      <c r="F64" s="3">
        <f t="shared" si="9"/>
        <v>-423968.12101068941</v>
      </c>
      <c r="G64" s="3">
        <f t="shared" si="9"/>
        <v>0</v>
      </c>
      <c r="H64" s="3">
        <f t="shared" si="9"/>
        <v>79896.860912719625</v>
      </c>
      <c r="I64" s="3">
        <f t="shared" si="9"/>
        <v>0</v>
      </c>
      <c r="J64" s="3">
        <f t="shared" si="9"/>
        <v>0</v>
      </c>
      <c r="K64" s="3">
        <f t="shared" si="9"/>
        <v>0</v>
      </c>
      <c r="L64" s="3">
        <f t="shared" si="9"/>
        <v>0</v>
      </c>
      <c r="M64" s="3">
        <f t="shared" si="9"/>
        <v>0</v>
      </c>
      <c r="N64" s="3">
        <f t="shared" si="9"/>
        <v>0</v>
      </c>
      <c r="O64" s="3">
        <f t="shared" si="9"/>
        <v>0</v>
      </c>
      <c r="P64" s="3">
        <f t="shared" si="9"/>
        <v>0</v>
      </c>
      <c r="Q64" s="3">
        <f t="shared" si="9"/>
        <v>0</v>
      </c>
      <c r="R64" s="3">
        <f t="shared" si="9"/>
        <v>0</v>
      </c>
      <c r="S64" s="3">
        <f t="shared" si="9"/>
        <v>0</v>
      </c>
      <c r="T64" s="3">
        <f t="shared" si="9"/>
        <v>0</v>
      </c>
      <c r="U64" s="3">
        <f t="shared" si="9"/>
        <v>0</v>
      </c>
      <c r="V64" s="3">
        <f t="shared" si="9"/>
        <v>0</v>
      </c>
      <c r="W64" s="3">
        <f t="shared" si="1"/>
        <v>-344071.26009796979</v>
      </c>
      <c r="X64" s="3">
        <f>W64/(1+Inputs!$B$38)^'Cash Flow Detail'!A64</f>
        <v>-97385.980609413265</v>
      </c>
    </row>
    <row r="65" spans="1:24" x14ac:dyDescent="0.2">
      <c r="A65" s="1">
        <f t="shared" si="2"/>
        <v>59</v>
      </c>
      <c r="B65" s="1">
        <f t="shared" si="3"/>
        <v>99</v>
      </c>
      <c r="C65" s="3">
        <f t="shared" si="9"/>
        <v>0</v>
      </c>
      <c r="D65" s="3">
        <f t="shared" si="9"/>
        <v>0</v>
      </c>
      <c r="E65" s="3">
        <f t="shared" si="9"/>
        <v>0</v>
      </c>
      <c r="F65" s="3">
        <f t="shared" si="9"/>
        <v>-433295.41967292456</v>
      </c>
      <c r="G65" s="3">
        <f t="shared" si="9"/>
        <v>0</v>
      </c>
      <c r="H65" s="3">
        <f t="shared" si="9"/>
        <v>80855.623243672264</v>
      </c>
      <c r="I65" s="3">
        <f t="shared" si="9"/>
        <v>0</v>
      </c>
      <c r="J65" s="3">
        <f t="shared" si="9"/>
        <v>0</v>
      </c>
      <c r="K65" s="3">
        <f t="shared" si="9"/>
        <v>0</v>
      </c>
      <c r="L65" s="3">
        <f t="shared" si="9"/>
        <v>0</v>
      </c>
      <c r="M65" s="3">
        <f t="shared" si="9"/>
        <v>0</v>
      </c>
      <c r="N65" s="3">
        <f t="shared" si="9"/>
        <v>0</v>
      </c>
      <c r="O65" s="3">
        <f t="shared" si="9"/>
        <v>0</v>
      </c>
      <c r="P65" s="3">
        <f t="shared" si="9"/>
        <v>0</v>
      </c>
      <c r="Q65" s="3">
        <f t="shared" si="9"/>
        <v>0</v>
      </c>
      <c r="R65" s="3">
        <f t="shared" si="9"/>
        <v>0</v>
      </c>
      <c r="S65" s="3">
        <f t="shared" si="9"/>
        <v>0</v>
      </c>
      <c r="T65" s="3">
        <f t="shared" si="9"/>
        <v>0</v>
      </c>
      <c r="U65" s="3">
        <f t="shared" si="9"/>
        <v>0</v>
      </c>
      <c r="V65" s="3">
        <f t="shared" si="9"/>
        <v>0</v>
      </c>
      <c r="W65" s="3">
        <f t="shared" si="1"/>
        <v>-352439.79642925231</v>
      </c>
      <c r="X65" s="3">
        <f>W65/(1+Inputs!$B$38)^'Cash Flow Detail'!A65</f>
        <v>-97607.252814800609</v>
      </c>
    </row>
    <row r="66" spans="1:24" x14ac:dyDescent="0.2">
      <c r="A66" s="1">
        <f>A65+1</f>
        <v>60</v>
      </c>
      <c r="B66" s="1">
        <f>B65+1</f>
        <v>100</v>
      </c>
      <c r="C66" s="3">
        <f t="shared" ref="C66:V81" si="10">IF(AND($B66&gt;=C$3,$B66&lt;=C$4),C$1*(1+C$2)^$A66,0)</f>
        <v>0</v>
      </c>
      <c r="D66" s="3">
        <f t="shared" si="10"/>
        <v>0</v>
      </c>
      <c r="E66" s="3">
        <f t="shared" si="10"/>
        <v>0</v>
      </c>
      <c r="F66" s="3">
        <f t="shared" si="10"/>
        <v>-442827.9189057289</v>
      </c>
      <c r="G66" s="3">
        <f t="shared" si="10"/>
        <v>0</v>
      </c>
      <c r="H66" s="3">
        <f t="shared" si="10"/>
        <v>81825.890722596334</v>
      </c>
      <c r="I66" s="3">
        <f t="shared" si="9"/>
        <v>0</v>
      </c>
      <c r="J66" s="3">
        <f t="shared" si="9"/>
        <v>0</v>
      </c>
      <c r="K66" s="3">
        <f t="shared" si="9"/>
        <v>0</v>
      </c>
      <c r="L66" s="3">
        <f t="shared" si="9"/>
        <v>0</v>
      </c>
      <c r="M66" s="3">
        <f t="shared" si="9"/>
        <v>0</v>
      </c>
      <c r="N66" s="3">
        <f t="shared" si="9"/>
        <v>0</v>
      </c>
      <c r="O66" s="3">
        <f t="shared" si="9"/>
        <v>0</v>
      </c>
      <c r="P66" s="3">
        <f t="shared" si="9"/>
        <v>0</v>
      </c>
      <c r="Q66" s="3">
        <f t="shared" si="9"/>
        <v>0</v>
      </c>
      <c r="R66" s="3">
        <f t="shared" si="9"/>
        <v>0</v>
      </c>
      <c r="S66" s="3">
        <f t="shared" si="9"/>
        <v>0</v>
      </c>
      <c r="T66" s="3">
        <f t="shared" si="9"/>
        <v>0</v>
      </c>
      <c r="U66" s="3">
        <f t="shared" si="9"/>
        <v>0</v>
      </c>
      <c r="V66" s="3">
        <f t="shared" si="9"/>
        <v>0</v>
      </c>
      <c r="W66" s="3">
        <f t="shared" si="1"/>
        <v>-361002.02818313258</v>
      </c>
      <c r="X66" s="3">
        <f>W66/(1+Inputs!$B$38)^'Cash Flow Detail'!A66</f>
        <v>-97826.359930115679</v>
      </c>
    </row>
    <row r="67" spans="1:24" x14ac:dyDescent="0.2">
      <c r="A67" s="1">
        <f t="shared" ref="A67:A106" si="11">A66+1</f>
        <v>61</v>
      </c>
      <c r="B67" s="1">
        <f t="shared" ref="B67:B106" si="12">B66+1</f>
        <v>101</v>
      </c>
      <c r="C67" s="3">
        <f t="shared" si="10"/>
        <v>0</v>
      </c>
      <c r="D67" s="3">
        <f t="shared" si="10"/>
        <v>0</v>
      </c>
      <c r="E67" s="3">
        <f t="shared" si="10"/>
        <v>0</v>
      </c>
      <c r="F67" s="3">
        <f t="shared" si="10"/>
        <v>0</v>
      </c>
      <c r="G67" s="3">
        <f t="shared" si="10"/>
        <v>0</v>
      </c>
      <c r="H67" s="3">
        <f t="shared" si="10"/>
        <v>0</v>
      </c>
      <c r="I67" s="3">
        <f t="shared" si="9"/>
        <v>0</v>
      </c>
      <c r="J67" s="3">
        <f t="shared" si="9"/>
        <v>0</v>
      </c>
      <c r="K67" s="3">
        <f t="shared" si="9"/>
        <v>0</v>
      </c>
      <c r="L67" s="3">
        <f t="shared" si="9"/>
        <v>0</v>
      </c>
      <c r="M67" s="3">
        <f t="shared" si="9"/>
        <v>0</v>
      </c>
      <c r="N67" s="3">
        <f t="shared" si="9"/>
        <v>0</v>
      </c>
      <c r="O67" s="3">
        <f t="shared" si="9"/>
        <v>0</v>
      </c>
      <c r="P67" s="3">
        <f t="shared" si="9"/>
        <v>0</v>
      </c>
      <c r="Q67" s="3">
        <f t="shared" si="9"/>
        <v>0</v>
      </c>
      <c r="R67" s="3">
        <f t="shared" si="9"/>
        <v>0</v>
      </c>
      <c r="S67" s="3">
        <f t="shared" si="9"/>
        <v>0</v>
      </c>
      <c r="T67" s="3">
        <f t="shared" si="9"/>
        <v>0</v>
      </c>
      <c r="U67" s="3">
        <f t="shared" si="9"/>
        <v>0</v>
      </c>
      <c r="V67" s="3">
        <f t="shared" si="9"/>
        <v>0</v>
      </c>
      <c r="W67" s="3">
        <f t="shared" si="1"/>
        <v>0</v>
      </c>
      <c r="X67" s="3">
        <f>W67/(1+Inputs!$B$38)^'Cash Flow Detail'!A67</f>
        <v>0</v>
      </c>
    </row>
    <row r="68" spans="1:24" x14ac:dyDescent="0.2">
      <c r="A68" s="1">
        <f t="shared" si="11"/>
        <v>62</v>
      </c>
      <c r="B68" s="1">
        <f t="shared" si="12"/>
        <v>102</v>
      </c>
      <c r="C68" s="3">
        <f t="shared" si="10"/>
        <v>0</v>
      </c>
      <c r="D68" s="3">
        <f t="shared" si="10"/>
        <v>0</v>
      </c>
      <c r="E68" s="3">
        <f t="shared" si="10"/>
        <v>0</v>
      </c>
      <c r="F68" s="3">
        <f t="shared" si="10"/>
        <v>0</v>
      </c>
      <c r="G68" s="3">
        <f t="shared" si="10"/>
        <v>0</v>
      </c>
      <c r="H68" s="3">
        <f t="shared" si="10"/>
        <v>0</v>
      </c>
      <c r="I68" s="3">
        <f t="shared" si="9"/>
        <v>0</v>
      </c>
      <c r="J68" s="3">
        <f t="shared" si="9"/>
        <v>0</v>
      </c>
      <c r="K68" s="3">
        <f t="shared" si="9"/>
        <v>0</v>
      </c>
      <c r="L68" s="3">
        <f t="shared" si="9"/>
        <v>0</v>
      </c>
      <c r="M68" s="3">
        <f t="shared" si="9"/>
        <v>0</v>
      </c>
      <c r="N68" s="3">
        <f t="shared" si="9"/>
        <v>0</v>
      </c>
      <c r="O68" s="3">
        <f t="shared" si="9"/>
        <v>0</v>
      </c>
      <c r="P68" s="3">
        <f t="shared" si="9"/>
        <v>0</v>
      </c>
      <c r="Q68" s="3">
        <f t="shared" si="9"/>
        <v>0</v>
      </c>
      <c r="R68" s="3">
        <f t="shared" si="9"/>
        <v>0</v>
      </c>
      <c r="S68" s="3">
        <f t="shared" si="9"/>
        <v>0</v>
      </c>
      <c r="T68" s="3">
        <f t="shared" si="9"/>
        <v>0</v>
      </c>
      <c r="U68" s="3">
        <f t="shared" si="9"/>
        <v>0</v>
      </c>
      <c r="V68" s="3">
        <f t="shared" si="9"/>
        <v>0</v>
      </c>
      <c r="W68" s="3">
        <f t="shared" si="1"/>
        <v>0</v>
      </c>
      <c r="X68" s="3">
        <f>W68/(1+Inputs!$B$38)^'Cash Flow Detail'!A68</f>
        <v>0</v>
      </c>
    </row>
    <row r="69" spans="1:24" x14ac:dyDescent="0.2">
      <c r="A69" s="1">
        <f t="shared" si="11"/>
        <v>63</v>
      </c>
      <c r="B69" s="1">
        <f t="shared" si="12"/>
        <v>103</v>
      </c>
      <c r="C69" s="3">
        <f t="shared" si="10"/>
        <v>0</v>
      </c>
      <c r="D69" s="3">
        <f t="shared" si="10"/>
        <v>0</v>
      </c>
      <c r="E69" s="3">
        <f t="shared" si="10"/>
        <v>0</v>
      </c>
      <c r="F69" s="3">
        <f t="shared" si="10"/>
        <v>0</v>
      </c>
      <c r="G69" s="3">
        <f t="shared" si="10"/>
        <v>0</v>
      </c>
      <c r="H69" s="3">
        <f t="shared" si="10"/>
        <v>0</v>
      </c>
      <c r="I69" s="3">
        <f t="shared" si="9"/>
        <v>0</v>
      </c>
      <c r="J69" s="3">
        <f t="shared" si="9"/>
        <v>0</v>
      </c>
      <c r="K69" s="3">
        <f t="shared" si="9"/>
        <v>0</v>
      </c>
      <c r="L69" s="3">
        <f t="shared" si="9"/>
        <v>0</v>
      </c>
      <c r="M69" s="3">
        <f t="shared" si="9"/>
        <v>0</v>
      </c>
      <c r="N69" s="3">
        <f t="shared" si="9"/>
        <v>0</v>
      </c>
      <c r="O69" s="3">
        <f t="shared" si="9"/>
        <v>0</v>
      </c>
      <c r="P69" s="3">
        <f t="shared" si="9"/>
        <v>0</v>
      </c>
      <c r="Q69" s="3">
        <f t="shared" si="9"/>
        <v>0</v>
      </c>
      <c r="R69" s="3">
        <f t="shared" si="9"/>
        <v>0</v>
      </c>
      <c r="S69" s="3">
        <f t="shared" si="9"/>
        <v>0</v>
      </c>
      <c r="T69" s="3">
        <f t="shared" si="9"/>
        <v>0</v>
      </c>
      <c r="U69" s="3">
        <f t="shared" si="9"/>
        <v>0</v>
      </c>
      <c r="V69" s="3">
        <f t="shared" si="9"/>
        <v>0</v>
      </c>
      <c r="W69" s="3">
        <f t="shared" si="1"/>
        <v>0</v>
      </c>
      <c r="X69" s="3">
        <f>W69/(1+Inputs!$B$38)^'Cash Flow Detail'!A69</f>
        <v>0</v>
      </c>
    </row>
    <row r="70" spans="1:24" x14ac:dyDescent="0.2">
      <c r="A70" s="1">
        <f t="shared" si="11"/>
        <v>64</v>
      </c>
      <c r="B70" s="1">
        <f t="shared" si="12"/>
        <v>104</v>
      </c>
      <c r="C70" s="3">
        <f t="shared" si="10"/>
        <v>0</v>
      </c>
      <c r="D70" s="3">
        <f t="shared" si="10"/>
        <v>0</v>
      </c>
      <c r="E70" s="3">
        <f t="shared" si="10"/>
        <v>0</v>
      </c>
      <c r="F70" s="3">
        <f t="shared" si="10"/>
        <v>0</v>
      </c>
      <c r="G70" s="3">
        <f t="shared" si="10"/>
        <v>0</v>
      </c>
      <c r="H70" s="3">
        <f t="shared" si="10"/>
        <v>0</v>
      </c>
      <c r="I70" s="3">
        <f t="shared" si="9"/>
        <v>0</v>
      </c>
      <c r="J70" s="3">
        <f t="shared" si="9"/>
        <v>0</v>
      </c>
      <c r="K70" s="3">
        <f t="shared" si="9"/>
        <v>0</v>
      </c>
      <c r="L70" s="3">
        <f t="shared" si="9"/>
        <v>0</v>
      </c>
      <c r="M70" s="3">
        <f t="shared" si="9"/>
        <v>0</v>
      </c>
      <c r="N70" s="3">
        <f t="shared" si="9"/>
        <v>0</v>
      </c>
      <c r="O70" s="3">
        <f t="shared" si="9"/>
        <v>0</v>
      </c>
      <c r="P70" s="3">
        <f t="shared" si="9"/>
        <v>0</v>
      </c>
      <c r="Q70" s="3">
        <f t="shared" si="9"/>
        <v>0</v>
      </c>
      <c r="R70" s="3">
        <f t="shared" si="9"/>
        <v>0</v>
      </c>
      <c r="S70" s="3">
        <f t="shared" si="9"/>
        <v>0</v>
      </c>
      <c r="T70" s="3">
        <f t="shared" si="9"/>
        <v>0</v>
      </c>
      <c r="U70" s="3">
        <f t="shared" si="9"/>
        <v>0</v>
      </c>
      <c r="V70" s="3">
        <f t="shared" si="9"/>
        <v>0</v>
      </c>
      <c r="W70" s="3">
        <f t="shared" si="1"/>
        <v>0</v>
      </c>
      <c r="X70" s="3">
        <f>W70/(1+Inputs!$B$38)^'Cash Flow Detail'!A70</f>
        <v>0</v>
      </c>
    </row>
    <row r="71" spans="1:24" x14ac:dyDescent="0.2">
      <c r="A71" s="1">
        <f t="shared" si="11"/>
        <v>65</v>
      </c>
      <c r="B71" s="1">
        <f t="shared" si="12"/>
        <v>105</v>
      </c>
      <c r="C71" s="3">
        <f t="shared" si="10"/>
        <v>0</v>
      </c>
      <c r="D71" s="3">
        <f t="shared" si="10"/>
        <v>0</v>
      </c>
      <c r="E71" s="3">
        <f t="shared" si="10"/>
        <v>0</v>
      </c>
      <c r="F71" s="3">
        <f t="shared" si="10"/>
        <v>0</v>
      </c>
      <c r="G71" s="3">
        <f t="shared" si="10"/>
        <v>0</v>
      </c>
      <c r="H71" s="3">
        <f t="shared" si="10"/>
        <v>0</v>
      </c>
      <c r="I71" s="3">
        <f t="shared" si="9"/>
        <v>0</v>
      </c>
      <c r="J71" s="3">
        <f t="shared" si="9"/>
        <v>0</v>
      </c>
      <c r="K71" s="3">
        <f t="shared" si="9"/>
        <v>0</v>
      </c>
      <c r="L71" s="3">
        <f t="shared" si="9"/>
        <v>0</v>
      </c>
      <c r="M71" s="3">
        <f t="shared" si="9"/>
        <v>0</v>
      </c>
      <c r="N71" s="3">
        <f t="shared" si="9"/>
        <v>0</v>
      </c>
      <c r="O71" s="3">
        <f t="shared" si="9"/>
        <v>0</v>
      </c>
      <c r="P71" s="3">
        <f t="shared" si="9"/>
        <v>0</v>
      </c>
      <c r="Q71" s="3">
        <f t="shared" si="9"/>
        <v>0</v>
      </c>
      <c r="R71" s="3">
        <f t="shared" si="9"/>
        <v>0</v>
      </c>
      <c r="S71" s="3">
        <f t="shared" si="9"/>
        <v>0</v>
      </c>
      <c r="T71" s="3">
        <f t="shared" si="9"/>
        <v>0</v>
      </c>
      <c r="U71" s="3">
        <f t="shared" si="9"/>
        <v>0</v>
      </c>
      <c r="V71" s="3">
        <f t="shared" si="9"/>
        <v>0</v>
      </c>
      <c r="W71" s="3">
        <f t="shared" ref="W71:W106" si="13">SUM(C71:V71)</f>
        <v>0</v>
      </c>
      <c r="X71" s="3">
        <f>W71/(1+Inputs!$B$38)^'Cash Flow Detail'!A71</f>
        <v>0</v>
      </c>
    </row>
    <row r="72" spans="1:24" x14ac:dyDescent="0.2">
      <c r="A72" s="1">
        <f t="shared" si="11"/>
        <v>66</v>
      </c>
      <c r="B72" s="1">
        <f t="shared" si="12"/>
        <v>106</v>
      </c>
      <c r="C72" s="3">
        <f t="shared" si="10"/>
        <v>0</v>
      </c>
      <c r="D72" s="3">
        <f t="shared" si="10"/>
        <v>0</v>
      </c>
      <c r="E72" s="3">
        <f t="shared" si="10"/>
        <v>0</v>
      </c>
      <c r="F72" s="3">
        <f t="shared" si="10"/>
        <v>0</v>
      </c>
      <c r="G72" s="3">
        <f t="shared" si="10"/>
        <v>0</v>
      </c>
      <c r="H72" s="3">
        <f t="shared" si="10"/>
        <v>0</v>
      </c>
      <c r="I72" s="3">
        <f t="shared" si="10"/>
        <v>0</v>
      </c>
      <c r="J72" s="3">
        <f t="shared" si="10"/>
        <v>0</v>
      </c>
      <c r="K72" s="3">
        <f t="shared" si="10"/>
        <v>0</v>
      </c>
      <c r="L72" s="3">
        <f t="shared" si="10"/>
        <v>0</v>
      </c>
      <c r="M72" s="3">
        <f t="shared" si="10"/>
        <v>0</v>
      </c>
      <c r="N72" s="3">
        <f t="shared" si="10"/>
        <v>0</v>
      </c>
      <c r="O72" s="3">
        <f t="shared" si="10"/>
        <v>0</v>
      </c>
      <c r="P72" s="3">
        <f t="shared" si="10"/>
        <v>0</v>
      </c>
      <c r="Q72" s="3">
        <f t="shared" si="10"/>
        <v>0</v>
      </c>
      <c r="R72" s="3">
        <f t="shared" si="10"/>
        <v>0</v>
      </c>
      <c r="S72" s="3">
        <f t="shared" si="10"/>
        <v>0</v>
      </c>
      <c r="T72" s="3">
        <f t="shared" si="10"/>
        <v>0</v>
      </c>
      <c r="U72" s="3">
        <f t="shared" si="10"/>
        <v>0</v>
      </c>
      <c r="V72" s="3">
        <f t="shared" si="10"/>
        <v>0</v>
      </c>
      <c r="W72" s="3">
        <f t="shared" si="13"/>
        <v>0</v>
      </c>
      <c r="X72" s="3">
        <f>W72/(1+Inputs!$B$38)^'Cash Flow Detail'!A72</f>
        <v>0</v>
      </c>
    </row>
    <row r="73" spans="1:24" x14ac:dyDescent="0.2">
      <c r="A73" s="1">
        <f t="shared" si="11"/>
        <v>67</v>
      </c>
      <c r="B73" s="1">
        <f t="shared" si="12"/>
        <v>107</v>
      </c>
      <c r="C73" s="3">
        <f t="shared" si="10"/>
        <v>0</v>
      </c>
      <c r="D73" s="3">
        <f t="shared" si="10"/>
        <v>0</v>
      </c>
      <c r="E73" s="3">
        <f t="shared" si="10"/>
        <v>0</v>
      </c>
      <c r="F73" s="3">
        <f t="shared" si="10"/>
        <v>0</v>
      </c>
      <c r="G73" s="3">
        <f t="shared" si="10"/>
        <v>0</v>
      </c>
      <c r="H73" s="3">
        <f t="shared" si="10"/>
        <v>0</v>
      </c>
      <c r="I73" s="3">
        <f t="shared" si="10"/>
        <v>0</v>
      </c>
      <c r="J73" s="3">
        <f t="shared" si="10"/>
        <v>0</v>
      </c>
      <c r="K73" s="3">
        <f t="shared" si="10"/>
        <v>0</v>
      </c>
      <c r="L73" s="3">
        <f t="shared" si="10"/>
        <v>0</v>
      </c>
      <c r="M73" s="3">
        <f t="shared" si="10"/>
        <v>0</v>
      </c>
      <c r="N73" s="3">
        <f t="shared" si="10"/>
        <v>0</v>
      </c>
      <c r="O73" s="3">
        <f t="shared" si="10"/>
        <v>0</v>
      </c>
      <c r="P73" s="3">
        <f t="shared" si="10"/>
        <v>0</v>
      </c>
      <c r="Q73" s="3">
        <f t="shared" si="10"/>
        <v>0</v>
      </c>
      <c r="R73" s="3">
        <f t="shared" si="10"/>
        <v>0</v>
      </c>
      <c r="S73" s="3">
        <f t="shared" si="10"/>
        <v>0</v>
      </c>
      <c r="T73" s="3">
        <f t="shared" si="10"/>
        <v>0</v>
      </c>
      <c r="U73" s="3">
        <f t="shared" si="10"/>
        <v>0</v>
      </c>
      <c r="V73" s="3">
        <f t="shared" si="10"/>
        <v>0</v>
      </c>
      <c r="W73" s="3">
        <f t="shared" si="13"/>
        <v>0</v>
      </c>
      <c r="X73" s="3">
        <f>W73/(1+Inputs!$B$38)^'Cash Flow Detail'!A73</f>
        <v>0</v>
      </c>
    </row>
    <row r="74" spans="1:24" x14ac:dyDescent="0.2">
      <c r="A74" s="1">
        <f t="shared" si="11"/>
        <v>68</v>
      </c>
      <c r="B74" s="1">
        <f t="shared" si="12"/>
        <v>108</v>
      </c>
      <c r="C74" s="3">
        <f t="shared" si="10"/>
        <v>0</v>
      </c>
      <c r="D74" s="3">
        <f t="shared" si="10"/>
        <v>0</v>
      </c>
      <c r="E74" s="3">
        <f t="shared" si="10"/>
        <v>0</v>
      </c>
      <c r="F74" s="3">
        <f t="shared" si="10"/>
        <v>0</v>
      </c>
      <c r="G74" s="3">
        <f t="shared" si="10"/>
        <v>0</v>
      </c>
      <c r="H74" s="3">
        <f t="shared" si="10"/>
        <v>0</v>
      </c>
      <c r="I74" s="3">
        <f t="shared" si="10"/>
        <v>0</v>
      </c>
      <c r="J74" s="3">
        <f t="shared" si="10"/>
        <v>0</v>
      </c>
      <c r="K74" s="3">
        <f t="shared" si="10"/>
        <v>0</v>
      </c>
      <c r="L74" s="3">
        <f t="shared" si="10"/>
        <v>0</v>
      </c>
      <c r="M74" s="3">
        <f t="shared" si="10"/>
        <v>0</v>
      </c>
      <c r="N74" s="3">
        <f t="shared" si="10"/>
        <v>0</v>
      </c>
      <c r="O74" s="3">
        <f t="shared" si="10"/>
        <v>0</v>
      </c>
      <c r="P74" s="3">
        <f t="shared" si="10"/>
        <v>0</v>
      </c>
      <c r="Q74" s="3">
        <f t="shared" si="10"/>
        <v>0</v>
      </c>
      <c r="R74" s="3">
        <f t="shared" si="10"/>
        <v>0</v>
      </c>
      <c r="S74" s="3">
        <f t="shared" si="10"/>
        <v>0</v>
      </c>
      <c r="T74" s="3">
        <f t="shared" si="10"/>
        <v>0</v>
      </c>
      <c r="U74" s="3">
        <f t="shared" si="10"/>
        <v>0</v>
      </c>
      <c r="V74" s="3">
        <f t="shared" si="10"/>
        <v>0</v>
      </c>
      <c r="W74" s="3">
        <f t="shared" si="13"/>
        <v>0</v>
      </c>
      <c r="X74" s="3">
        <f>W74/(1+Inputs!$B$38)^'Cash Flow Detail'!A74</f>
        <v>0</v>
      </c>
    </row>
    <row r="75" spans="1:24" x14ac:dyDescent="0.2">
      <c r="A75" s="1">
        <f t="shared" si="11"/>
        <v>69</v>
      </c>
      <c r="B75" s="1">
        <f t="shared" si="12"/>
        <v>109</v>
      </c>
      <c r="C75" s="3">
        <f t="shared" si="10"/>
        <v>0</v>
      </c>
      <c r="D75" s="3">
        <f t="shared" si="10"/>
        <v>0</v>
      </c>
      <c r="E75" s="3">
        <f t="shared" si="10"/>
        <v>0</v>
      </c>
      <c r="F75" s="3">
        <f t="shared" si="10"/>
        <v>0</v>
      </c>
      <c r="G75" s="3">
        <f t="shared" si="10"/>
        <v>0</v>
      </c>
      <c r="H75" s="3">
        <f t="shared" si="10"/>
        <v>0</v>
      </c>
      <c r="I75" s="3">
        <f t="shared" si="10"/>
        <v>0</v>
      </c>
      <c r="J75" s="3">
        <f t="shared" si="10"/>
        <v>0</v>
      </c>
      <c r="K75" s="3">
        <f t="shared" si="10"/>
        <v>0</v>
      </c>
      <c r="L75" s="3">
        <f t="shared" si="10"/>
        <v>0</v>
      </c>
      <c r="M75" s="3">
        <f t="shared" si="10"/>
        <v>0</v>
      </c>
      <c r="N75" s="3">
        <f t="shared" si="10"/>
        <v>0</v>
      </c>
      <c r="O75" s="3">
        <f t="shared" si="10"/>
        <v>0</v>
      </c>
      <c r="P75" s="3">
        <f t="shared" si="10"/>
        <v>0</v>
      </c>
      <c r="Q75" s="3">
        <f t="shared" si="10"/>
        <v>0</v>
      </c>
      <c r="R75" s="3">
        <f t="shared" si="10"/>
        <v>0</v>
      </c>
      <c r="S75" s="3">
        <f t="shared" si="10"/>
        <v>0</v>
      </c>
      <c r="T75" s="3">
        <f t="shared" si="10"/>
        <v>0</v>
      </c>
      <c r="U75" s="3">
        <f t="shared" si="10"/>
        <v>0</v>
      </c>
      <c r="V75" s="3">
        <f t="shared" si="10"/>
        <v>0</v>
      </c>
      <c r="W75" s="3">
        <f t="shared" si="13"/>
        <v>0</v>
      </c>
      <c r="X75" s="3">
        <f>W75/(1+Inputs!$B$38)^'Cash Flow Detail'!A75</f>
        <v>0</v>
      </c>
    </row>
    <row r="76" spans="1:24" x14ac:dyDescent="0.2">
      <c r="A76" s="1">
        <f t="shared" si="11"/>
        <v>70</v>
      </c>
      <c r="B76" s="1">
        <f t="shared" si="12"/>
        <v>110</v>
      </c>
      <c r="C76" s="3">
        <f t="shared" ref="C76:V91" si="14">IF(AND($B76&gt;=C$3,$B76&lt;=C$4),C$1*(1+C$2)^$A76,0)</f>
        <v>0</v>
      </c>
      <c r="D76" s="3">
        <f t="shared" si="14"/>
        <v>0</v>
      </c>
      <c r="E76" s="3">
        <f t="shared" si="14"/>
        <v>0</v>
      </c>
      <c r="F76" s="3">
        <f t="shared" si="14"/>
        <v>0</v>
      </c>
      <c r="G76" s="3">
        <f t="shared" si="14"/>
        <v>0</v>
      </c>
      <c r="H76" s="3">
        <f t="shared" si="14"/>
        <v>0</v>
      </c>
      <c r="I76" s="3">
        <f t="shared" si="10"/>
        <v>0</v>
      </c>
      <c r="J76" s="3">
        <f t="shared" si="10"/>
        <v>0</v>
      </c>
      <c r="K76" s="3">
        <f t="shared" si="10"/>
        <v>0</v>
      </c>
      <c r="L76" s="3">
        <f t="shared" si="10"/>
        <v>0</v>
      </c>
      <c r="M76" s="3">
        <f t="shared" si="10"/>
        <v>0</v>
      </c>
      <c r="N76" s="3">
        <f t="shared" si="10"/>
        <v>0</v>
      </c>
      <c r="O76" s="3">
        <f t="shared" si="10"/>
        <v>0</v>
      </c>
      <c r="P76" s="3">
        <f t="shared" si="10"/>
        <v>0</v>
      </c>
      <c r="Q76" s="3">
        <f t="shared" si="10"/>
        <v>0</v>
      </c>
      <c r="R76" s="3">
        <f t="shared" si="10"/>
        <v>0</v>
      </c>
      <c r="S76" s="3">
        <f t="shared" si="10"/>
        <v>0</v>
      </c>
      <c r="T76" s="3">
        <f t="shared" si="10"/>
        <v>0</v>
      </c>
      <c r="U76" s="3">
        <f t="shared" si="10"/>
        <v>0</v>
      </c>
      <c r="V76" s="3">
        <f t="shared" si="10"/>
        <v>0</v>
      </c>
      <c r="W76" s="3">
        <f t="shared" si="13"/>
        <v>0</v>
      </c>
      <c r="X76" s="3">
        <f>W76/(1+Inputs!$B$38)^'Cash Flow Detail'!A76</f>
        <v>0</v>
      </c>
    </row>
    <row r="77" spans="1:24" x14ac:dyDescent="0.2">
      <c r="A77" s="1">
        <f t="shared" si="11"/>
        <v>71</v>
      </c>
      <c r="B77" s="1">
        <f t="shared" si="12"/>
        <v>111</v>
      </c>
      <c r="C77" s="3">
        <f t="shared" si="14"/>
        <v>0</v>
      </c>
      <c r="D77" s="3">
        <f t="shared" si="14"/>
        <v>0</v>
      </c>
      <c r="E77" s="3">
        <f t="shared" si="14"/>
        <v>0</v>
      </c>
      <c r="F77" s="3">
        <f t="shared" si="14"/>
        <v>0</v>
      </c>
      <c r="G77" s="3">
        <f t="shared" si="14"/>
        <v>0</v>
      </c>
      <c r="H77" s="3">
        <f t="shared" si="14"/>
        <v>0</v>
      </c>
      <c r="I77" s="3">
        <f t="shared" si="10"/>
        <v>0</v>
      </c>
      <c r="J77" s="3">
        <f t="shared" si="10"/>
        <v>0</v>
      </c>
      <c r="K77" s="3">
        <f t="shared" si="10"/>
        <v>0</v>
      </c>
      <c r="L77" s="3">
        <f t="shared" si="10"/>
        <v>0</v>
      </c>
      <c r="M77" s="3">
        <f t="shared" si="10"/>
        <v>0</v>
      </c>
      <c r="N77" s="3">
        <f t="shared" si="10"/>
        <v>0</v>
      </c>
      <c r="O77" s="3">
        <f t="shared" si="10"/>
        <v>0</v>
      </c>
      <c r="P77" s="3">
        <f t="shared" si="10"/>
        <v>0</v>
      </c>
      <c r="Q77" s="3">
        <f t="shared" si="10"/>
        <v>0</v>
      </c>
      <c r="R77" s="3">
        <f t="shared" si="10"/>
        <v>0</v>
      </c>
      <c r="S77" s="3">
        <f t="shared" si="10"/>
        <v>0</v>
      </c>
      <c r="T77" s="3">
        <f t="shared" si="10"/>
        <v>0</v>
      </c>
      <c r="U77" s="3">
        <f t="shared" si="10"/>
        <v>0</v>
      </c>
      <c r="V77" s="3">
        <f t="shared" si="10"/>
        <v>0</v>
      </c>
      <c r="W77" s="3">
        <f t="shared" si="13"/>
        <v>0</v>
      </c>
      <c r="X77" s="3">
        <f>W77/(1+Inputs!$B$38)^'Cash Flow Detail'!A77</f>
        <v>0</v>
      </c>
    </row>
    <row r="78" spans="1:24" x14ac:dyDescent="0.2">
      <c r="A78" s="1">
        <f t="shared" si="11"/>
        <v>72</v>
      </c>
      <c r="B78" s="1">
        <f t="shared" si="12"/>
        <v>112</v>
      </c>
      <c r="C78" s="3">
        <f t="shared" si="14"/>
        <v>0</v>
      </c>
      <c r="D78" s="3">
        <f t="shared" si="14"/>
        <v>0</v>
      </c>
      <c r="E78" s="3">
        <f t="shared" si="14"/>
        <v>0</v>
      </c>
      <c r="F78" s="3">
        <f t="shared" si="14"/>
        <v>0</v>
      </c>
      <c r="G78" s="3">
        <f t="shared" si="14"/>
        <v>0</v>
      </c>
      <c r="H78" s="3">
        <f t="shared" si="14"/>
        <v>0</v>
      </c>
      <c r="I78" s="3">
        <f t="shared" si="10"/>
        <v>0</v>
      </c>
      <c r="J78" s="3">
        <f t="shared" si="10"/>
        <v>0</v>
      </c>
      <c r="K78" s="3">
        <f t="shared" si="10"/>
        <v>0</v>
      </c>
      <c r="L78" s="3">
        <f t="shared" si="10"/>
        <v>0</v>
      </c>
      <c r="M78" s="3">
        <f t="shared" si="10"/>
        <v>0</v>
      </c>
      <c r="N78" s="3">
        <f t="shared" si="10"/>
        <v>0</v>
      </c>
      <c r="O78" s="3">
        <f t="shared" si="10"/>
        <v>0</v>
      </c>
      <c r="P78" s="3">
        <f t="shared" si="10"/>
        <v>0</v>
      </c>
      <c r="Q78" s="3">
        <f t="shared" si="10"/>
        <v>0</v>
      </c>
      <c r="R78" s="3">
        <f t="shared" si="10"/>
        <v>0</v>
      </c>
      <c r="S78" s="3">
        <f t="shared" si="10"/>
        <v>0</v>
      </c>
      <c r="T78" s="3">
        <f t="shared" si="10"/>
        <v>0</v>
      </c>
      <c r="U78" s="3">
        <f t="shared" si="10"/>
        <v>0</v>
      </c>
      <c r="V78" s="3">
        <f t="shared" si="10"/>
        <v>0</v>
      </c>
      <c r="W78" s="3">
        <f t="shared" si="13"/>
        <v>0</v>
      </c>
      <c r="X78" s="3">
        <f>W78/(1+Inputs!$B$38)^'Cash Flow Detail'!A78</f>
        <v>0</v>
      </c>
    </row>
    <row r="79" spans="1:24" x14ac:dyDescent="0.2">
      <c r="A79" s="1">
        <f t="shared" si="11"/>
        <v>73</v>
      </c>
      <c r="B79" s="1">
        <f t="shared" si="12"/>
        <v>113</v>
      </c>
      <c r="C79" s="3">
        <f t="shared" si="14"/>
        <v>0</v>
      </c>
      <c r="D79" s="3">
        <f t="shared" si="14"/>
        <v>0</v>
      </c>
      <c r="E79" s="3">
        <f t="shared" si="14"/>
        <v>0</v>
      </c>
      <c r="F79" s="3">
        <f t="shared" si="14"/>
        <v>0</v>
      </c>
      <c r="G79" s="3">
        <f t="shared" si="14"/>
        <v>0</v>
      </c>
      <c r="H79" s="3">
        <f t="shared" si="14"/>
        <v>0</v>
      </c>
      <c r="I79" s="3">
        <f t="shared" si="10"/>
        <v>0</v>
      </c>
      <c r="J79" s="3">
        <f t="shared" si="10"/>
        <v>0</v>
      </c>
      <c r="K79" s="3">
        <f t="shared" si="10"/>
        <v>0</v>
      </c>
      <c r="L79" s="3">
        <f t="shared" si="10"/>
        <v>0</v>
      </c>
      <c r="M79" s="3">
        <f t="shared" si="10"/>
        <v>0</v>
      </c>
      <c r="N79" s="3">
        <f t="shared" si="10"/>
        <v>0</v>
      </c>
      <c r="O79" s="3">
        <f t="shared" si="10"/>
        <v>0</v>
      </c>
      <c r="P79" s="3">
        <f t="shared" si="10"/>
        <v>0</v>
      </c>
      <c r="Q79" s="3">
        <f t="shared" si="10"/>
        <v>0</v>
      </c>
      <c r="R79" s="3">
        <f t="shared" si="10"/>
        <v>0</v>
      </c>
      <c r="S79" s="3">
        <f t="shared" si="10"/>
        <v>0</v>
      </c>
      <c r="T79" s="3">
        <f t="shared" si="10"/>
        <v>0</v>
      </c>
      <c r="U79" s="3">
        <f t="shared" si="10"/>
        <v>0</v>
      </c>
      <c r="V79" s="3">
        <f t="shared" si="10"/>
        <v>0</v>
      </c>
      <c r="W79" s="3">
        <f t="shared" si="13"/>
        <v>0</v>
      </c>
      <c r="X79" s="3">
        <f>W79/(1+Inputs!$B$38)^'Cash Flow Detail'!A79</f>
        <v>0</v>
      </c>
    </row>
    <row r="80" spans="1:24" x14ac:dyDescent="0.2">
      <c r="A80" s="1">
        <f t="shared" si="11"/>
        <v>74</v>
      </c>
      <c r="B80" s="1">
        <f t="shared" si="12"/>
        <v>114</v>
      </c>
      <c r="C80" s="3">
        <f t="shared" si="14"/>
        <v>0</v>
      </c>
      <c r="D80" s="3">
        <f t="shared" si="14"/>
        <v>0</v>
      </c>
      <c r="E80" s="3">
        <f t="shared" si="14"/>
        <v>0</v>
      </c>
      <c r="F80" s="3">
        <f t="shared" si="14"/>
        <v>0</v>
      </c>
      <c r="G80" s="3">
        <f t="shared" si="14"/>
        <v>0</v>
      </c>
      <c r="H80" s="3">
        <f t="shared" si="14"/>
        <v>0</v>
      </c>
      <c r="I80" s="3">
        <f t="shared" si="10"/>
        <v>0</v>
      </c>
      <c r="J80" s="3">
        <f t="shared" si="10"/>
        <v>0</v>
      </c>
      <c r="K80" s="3">
        <f t="shared" si="10"/>
        <v>0</v>
      </c>
      <c r="L80" s="3">
        <f t="shared" si="10"/>
        <v>0</v>
      </c>
      <c r="M80" s="3">
        <f t="shared" si="10"/>
        <v>0</v>
      </c>
      <c r="N80" s="3">
        <f t="shared" si="10"/>
        <v>0</v>
      </c>
      <c r="O80" s="3">
        <f t="shared" si="10"/>
        <v>0</v>
      </c>
      <c r="P80" s="3">
        <f t="shared" si="10"/>
        <v>0</v>
      </c>
      <c r="Q80" s="3">
        <f t="shared" si="10"/>
        <v>0</v>
      </c>
      <c r="R80" s="3">
        <f t="shared" si="10"/>
        <v>0</v>
      </c>
      <c r="S80" s="3">
        <f t="shared" si="10"/>
        <v>0</v>
      </c>
      <c r="T80" s="3">
        <f t="shared" si="10"/>
        <v>0</v>
      </c>
      <c r="U80" s="3">
        <f t="shared" si="10"/>
        <v>0</v>
      </c>
      <c r="V80" s="3">
        <f t="shared" si="10"/>
        <v>0</v>
      </c>
      <c r="W80" s="3">
        <f t="shared" si="13"/>
        <v>0</v>
      </c>
      <c r="X80" s="3">
        <f>W80/(1+Inputs!$B$38)^'Cash Flow Detail'!A80</f>
        <v>0</v>
      </c>
    </row>
    <row r="81" spans="1:24" x14ac:dyDescent="0.2">
      <c r="A81" s="1">
        <f t="shared" si="11"/>
        <v>75</v>
      </c>
      <c r="B81" s="1">
        <f t="shared" si="12"/>
        <v>115</v>
      </c>
      <c r="C81" s="3">
        <f t="shared" si="14"/>
        <v>0</v>
      </c>
      <c r="D81" s="3">
        <f t="shared" si="14"/>
        <v>0</v>
      </c>
      <c r="E81" s="3">
        <f t="shared" si="14"/>
        <v>0</v>
      </c>
      <c r="F81" s="3">
        <f t="shared" si="14"/>
        <v>0</v>
      </c>
      <c r="G81" s="3">
        <f t="shared" si="14"/>
        <v>0</v>
      </c>
      <c r="H81" s="3">
        <f t="shared" si="14"/>
        <v>0</v>
      </c>
      <c r="I81" s="3">
        <f t="shared" si="10"/>
        <v>0</v>
      </c>
      <c r="J81" s="3">
        <f t="shared" si="10"/>
        <v>0</v>
      </c>
      <c r="K81" s="3">
        <f t="shared" si="10"/>
        <v>0</v>
      </c>
      <c r="L81" s="3">
        <f t="shared" si="10"/>
        <v>0</v>
      </c>
      <c r="M81" s="3">
        <f t="shared" si="10"/>
        <v>0</v>
      </c>
      <c r="N81" s="3">
        <f t="shared" si="10"/>
        <v>0</v>
      </c>
      <c r="O81" s="3">
        <f t="shared" si="10"/>
        <v>0</v>
      </c>
      <c r="P81" s="3">
        <f t="shared" si="10"/>
        <v>0</v>
      </c>
      <c r="Q81" s="3">
        <f t="shared" si="10"/>
        <v>0</v>
      </c>
      <c r="R81" s="3">
        <f t="shared" si="10"/>
        <v>0</v>
      </c>
      <c r="S81" s="3">
        <f t="shared" si="10"/>
        <v>0</v>
      </c>
      <c r="T81" s="3">
        <f t="shared" si="10"/>
        <v>0</v>
      </c>
      <c r="U81" s="3">
        <f t="shared" si="10"/>
        <v>0</v>
      </c>
      <c r="V81" s="3">
        <f t="shared" si="10"/>
        <v>0</v>
      </c>
      <c r="W81" s="3">
        <f t="shared" si="13"/>
        <v>0</v>
      </c>
      <c r="X81" s="3">
        <f>W81/(1+Inputs!$B$38)^'Cash Flow Detail'!A81</f>
        <v>0</v>
      </c>
    </row>
    <row r="82" spans="1:24" x14ac:dyDescent="0.2">
      <c r="A82" s="1">
        <f t="shared" si="11"/>
        <v>76</v>
      </c>
      <c r="B82" s="1">
        <f t="shared" si="12"/>
        <v>116</v>
      </c>
      <c r="C82" s="3">
        <f t="shared" si="14"/>
        <v>0</v>
      </c>
      <c r="D82" s="3">
        <f t="shared" si="14"/>
        <v>0</v>
      </c>
      <c r="E82" s="3">
        <f t="shared" si="14"/>
        <v>0</v>
      </c>
      <c r="F82" s="3">
        <f t="shared" si="14"/>
        <v>0</v>
      </c>
      <c r="G82" s="3">
        <f t="shared" si="14"/>
        <v>0</v>
      </c>
      <c r="H82" s="3">
        <f t="shared" si="14"/>
        <v>0</v>
      </c>
      <c r="I82" s="3">
        <f t="shared" si="14"/>
        <v>0</v>
      </c>
      <c r="J82" s="3">
        <f t="shared" si="14"/>
        <v>0</v>
      </c>
      <c r="K82" s="3">
        <f t="shared" si="14"/>
        <v>0</v>
      </c>
      <c r="L82" s="3">
        <f t="shared" si="14"/>
        <v>0</v>
      </c>
      <c r="M82" s="3">
        <f t="shared" si="14"/>
        <v>0</v>
      </c>
      <c r="N82" s="3">
        <f t="shared" si="14"/>
        <v>0</v>
      </c>
      <c r="O82" s="3">
        <f t="shared" si="14"/>
        <v>0</v>
      </c>
      <c r="P82" s="3">
        <f t="shared" si="14"/>
        <v>0</v>
      </c>
      <c r="Q82" s="3">
        <f t="shared" si="14"/>
        <v>0</v>
      </c>
      <c r="R82" s="3">
        <f t="shared" si="14"/>
        <v>0</v>
      </c>
      <c r="S82" s="3">
        <f t="shared" si="14"/>
        <v>0</v>
      </c>
      <c r="T82" s="3">
        <f t="shared" si="14"/>
        <v>0</v>
      </c>
      <c r="U82" s="3">
        <f t="shared" si="14"/>
        <v>0</v>
      </c>
      <c r="V82" s="3">
        <f t="shared" si="14"/>
        <v>0</v>
      </c>
      <c r="W82" s="3">
        <f t="shared" si="13"/>
        <v>0</v>
      </c>
      <c r="X82" s="3">
        <f>W82/(1+Inputs!$B$38)^'Cash Flow Detail'!A82</f>
        <v>0</v>
      </c>
    </row>
    <row r="83" spans="1:24" x14ac:dyDescent="0.2">
      <c r="A83" s="1">
        <f t="shared" si="11"/>
        <v>77</v>
      </c>
      <c r="B83" s="1">
        <f t="shared" si="12"/>
        <v>117</v>
      </c>
      <c r="C83" s="3">
        <f t="shared" si="14"/>
        <v>0</v>
      </c>
      <c r="D83" s="3">
        <f t="shared" si="14"/>
        <v>0</v>
      </c>
      <c r="E83" s="3">
        <f t="shared" si="14"/>
        <v>0</v>
      </c>
      <c r="F83" s="3">
        <f t="shared" si="14"/>
        <v>0</v>
      </c>
      <c r="G83" s="3">
        <f t="shared" si="14"/>
        <v>0</v>
      </c>
      <c r="H83" s="3">
        <f t="shared" si="14"/>
        <v>0</v>
      </c>
      <c r="I83" s="3">
        <f t="shared" si="14"/>
        <v>0</v>
      </c>
      <c r="J83" s="3">
        <f t="shared" si="14"/>
        <v>0</v>
      </c>
      <c r="K83" s="3">
        <f t="shared" si="14"/>
        <v>0</v>
      </c>
      <c r="L83" s="3">
        <f t="shared" si="14"/>
        <v>0</v>
      </c>
      <c r="M83" s="3">
        <f t="shared" si="14"/>
        <v>0</v>
      </c>
      <c r="N83" s="3">
        <f t="shared" si="14"/>
        <v>0</v>
      </c>
      <c r="O83" s="3">
        <f t="shared" si="14"/>
        <v>0</v>
      </c>
      <c r="P83" s="3">
        <f t="shared" si="14"/>
        <v>0</v>
      </c>
      <c r="Q83" s="3">
        <f t="shared" si="14"/>
        <v>0</v>
      </c>
      <c r="R83" s="3">
        <f t="shared" si="14"/>
        <v>0</v>
      </c>
      <c r="S83" s="3">
        <f t="shared" si="14"/>
        <v>0</v>
      </c>
      <c r="T83" s="3">
        <f t="shared" si="14"/>
        <v>0</v>
      </c>
      <c r="U83" s="3">
        <f t="shared" si="14"/>
        <v>0</v>
      </c>
      <c r="V83" s="3">
        <f t="shared" si="14"/>
        <v>0</v>
      </c>
      <c r="W83" s="3">
        <f t="shared" si="13"/>
        <v>0</v>
      </c>
      <c r="X83" s="3">
        <f>W83/(1+Inputs!$B$38)^'Cash Flow Detail'!A83</f>
        <v>0</v>
      </c>
    </row>
    <row r="84" spans="1:24" x14ac:dyDescent="0.2">
      <c r="A84" s="1">
        <f t="shared" si="11"/>
        <v>78</v>
      </c>
      <c r="B84" s="1">
        <f t="shared" si="12"/>
        <v>118</v>
      </c>
      <c r="C84" s="3">
        <f t="shared" si="14"/>
        <v>0</v>
      </c>
      <c r="D84" s="3">
        <f t="shared" si="14"/>
        <v>0</v>
      </c>
      <c r="E84" s="3">
        <f t="shared" si="14"/>
        <v>0</v>
      </c>
      <c r="F84" s="3">
        <f t="shared" si="14"/>
        <v>0</v>
      </c>
      <c r="G84" s="3">
        <f t="shared" si="14"/>
        <v>0</v>
      </c>
      <c r="H84" s="3">
        <f t="shared" si="14"/>
        <v>0</v>
      </c>
      <c r="I84" s="3">
        <f t="shared" si="14"/>
        <v>0</v>
      </c>
      <c r="J84" s="3">
        <f t="shared" si="14"/>
        <v>0</v>
      </c>
      <c r="K84" s="3">
        <f t="shared" si="14"/>
        <v>0</v>
      </c>
      <c r="L84" s="3">
        <f t="shared" si="14"/>
        <v>0</v>
      </c>
      <c r="M84" s="3">
        <f t="shared" si="14"/>
        <v>0</v>
      </c>
      <c r="N84" s="3">
        <f t="shared" si="14"/>
        <v>0</v>
      </c>
      <c r="O84" s="3">
        <f t="shared" si="14"/>
        <v>0</v>
      </c>
      <c r="P84" s="3">
        <f t="shared" si="14"/>
        <v>0</v>
      </c>
      <c r="Q84" s="3">
        <f t="shared" si="14"/>
        <v>0</v>
      </c>
      <c r="R84" s="3">
        <f t="shared" si="14"/>
        <v>0</v>
      </c>
      <c r="S84" s="3">
        <f t="shared" si="14"/>
        <v>0</v>
      </c>
      <c r="T84" s="3">
        <f t="shared" si="14"/>
        <v>0</v>
      </c>
      <c r="U84" s="3">
        <f t="shared" si="14"/>
        <v>0</v>
      </c>
      <c r="V84" s="3">
        <f t="shared" si="14"/>
        <v>0</v>
      </c>
      <c r="W84" s="3">
        <f t="shared" si="13"/>
        <v>0</v>
      </c>
      <c r="X84" s="3">
        <f>W84/(1+Inputs!$B$38)^'Cash Flow Detail'!A84</f>
        <v>0</v>
      </c>
    </row>
    <row r="85" spans="1:24" x14ac:dyDescent="0.2">
      <c r="A85" s="1">
        <f t="shared" si="11"/>
        <v>79</v>
      </c>
      <c r="B85" s="1">
        <f t="shared" si="12"/>
        <v>119</v>
      </c>
      <c r="C85" s="3">
        <f t="shared" si="14"/>
        <v>0</v>
      </c>
      <c r="D85" s="3">
        <f t="shared" si="14"/>
        <v>0</v>
      </c>
      <c r="E85" s="3">
        <f t="shared" si="14"/>
        <v>0</v>
      </c>
      <c r="F85" s="3">
        <f t="shared" si="14"/>
        <v>0</v>
      </c>
      <c r="G85" s="3">
        <f t="shared" si="14"/>
        <v>0</v>
      </c>
      <c r="H85" s="3">
        <f t="shared" si="14"/>
        <v>0</v>
      </c>
      <c r="I85" s="3">
        <f t="shared" si="14"/>
        <v>0</v>
      </c>
      <c r="J85" s="3">
        <f t="shared" si="14"/>
        <v>0</v>
      </c>
      <c r="K85" s="3">
        <f t="shared" si="14"/>
        <v>0</v>
      </c>
      <c r="L85" s="3">
        <f t="shared" si="14"/>
        <v>0</v>
      </c>
      <c r="M85" s="3">
        <f t="shared" si="14"/>
        <v>0</v>
      </c>
      <c r="N85" s="3">
        <f t="shared" si="14"/>
        <v>0</v>
      </c>
      <c r="O85" s="3">
        <f t="shared" si="14"/>
        <v>0</v>
      </c>
      <c r="P85" s="3">
        <f t="shared" si="14"/>
        <v>0</v>
      </c>
      <c r="Q85" s="3">
        <f t="shared" si="14"/>
        <v>0</v>
      </c>
      <c r="R85" s="3">
        <f t="shared" si="14"/>
        <v>0</v>
      </c>
      <c r="S85" s="3">
        <f t="shared" si="14"/>
        <v>0</v>
      </c>
      <c r="T85" s="3">
        <f t="shared" si="14"/>
        <v>0</v>
      </c>
      <c r="U85" s="3">
        <f t="shared" si="14"/>
        <v>0</v>
      </c>
      <c r="V85" s="3">
        <f t="shared" si="14"/>
        <v>0</v>
      </c>
      <c r="W85" s="3">
        <f t="shared" si="13"/>
        <v>0</v>
      </c>
      <c r="X85" s="3">
        <f>W85/(1+Inputs!$B$38)^'Cash Flow Detail'!A85</f>
        <v>0</v>
      </c>
    </row>
    <row r="86" spans="1:24" x14ac:dyDescent="0.2">
      <c r="A86" s="1">
        <f t="shared" si="11"/>
        <v>80</v>
      </c>
      <c r="B86" s="1">
        <f t="shared" si="12"/>
        <v>120</v>
      </c>
      <c r="C86" s="3">
        <f t="shared" ref="C86:V101" si="15">IF(AND($B86&gt;=C$3,$B86&lt;=C$4),C$1*(1+C$2)^$A86,0)</f>
        <v>0</v>
      </c>
      <c r="D86" s="3">
        <f t="shared" si="15"/>
        <v>0</v>
      </c>
      <c r="E86" s="3">
        <f t="shared" si="15"/>
        <v>0</v>
      </c>
      <c r="F86" s="3">
        <f t="shared" si="15"/>
        <v>0</v>
      </c>
      <c r="G86" s="3">
        <f t="shared" si="15"/>
        <v>0</v>
      </c>
      <c r="H86" s="3">
        <f t="shared" si="15"/>
        <v>0</v>
      </c>
      <c r="I86" s="3">
        <f t="shared" si="14"/>
        <v>0</v>
      </c>
      <c r="J86" s="3">
        <f t="shared" si="14"/>
        <v>0</v>
      </c>
      <c r="K86" s="3">
        <f t="shared" si="14"/>
        <v>0</v>
      </c>
      <c r="L86" s="3">
        <f t="shared" si="14"/>
        <v>0</v>
      </c>
      <c r="M86" s="3">
        <f t="shared" si="14"/>
        <v>0</v>
      </c>
      <c r="N86" s="3">
        <f t="shared" si="14"/>
        <v>0</v>
      </c>
      <c r="O86" s="3">
        <f t="shared" si="14"/>
        <v>0</v>
      </c>
      <c r="P86" s="3">
        <f t="shared" si="14"/>
        <v>0</v>
      </c>
      <c r="Q86" s="3">
        <f t="shared" si="14"/>
        <v>0</v>
      </c>
      <c r="R86" s="3">
        <f t="shared" si="14"/>
        <v>0</v>
      </c>
      <c r="S86" s="3">
        <f t="shared" si="14"/>
        <v>0</v>
      </c>
      <c r="T86" s="3">
        <f t="shared" si="14"/>
        <v>0</v>
      </c>
      <c r="U86" s="3">
        <f t="shared" si="14"/>
        <v>0</v>
      </c>
      <c r="V86" s="3">
        <f t="shared" si="14"/>
        <v>0</v>
      </c>
      <c r="W86" s="3">
        <f t="shared" si="13"/>
        <v>0</v>
      </c>
      <c r="X86" s="3">
        <f>W86/(1+Inputs!$B$38)^'Cash Flow Detail'!A86</f>
        <v>0</v>
      </c>
    </row>
    <row r="87" spans="1:24" x14ac:dyDescent="0.2">
      <c r="A87" s="1">
        <f t="shared" si="11"/>
        <v>81</v>
      </c>
      <c r="B87" s="1">
        <f t="shared" si="12"/>
        <v>121</v>
      </c>
      <c r="C87" s="3">
        <f t="shared" si="15"/>
        <v>0</v>
      </c>
      <c r="D87" s="3">
        <f t="shared" si="15"/>
        <v>0</v>
      </c>
      <c r="E87" s="3">
        <f t="shared" si="15"/>
        <v>0</v>
      </c>
      <c r="F87" s="3">
        <f t="shared" si="15"/>
        <v>0</v>
      </c>
      <c r="G87" s="3">
        <f t="shared" si="15"/>
        <v>0</v>
      </c>
      <c r="H87" s="3">
        <f t="shared" si="15"/>
        <v>0</v>
      </c>
      <c r="I87" s="3">
        <f t="shared" si="14"/>
        <v>0</v>
      </c>
      <c r="J87" s="3">
        <f t="shared" si="14"/>
        <v>0</v>
      </c>
      <c r="K87" s="3">
        <f t="shared" si="14"/>
        <v>0</v>
      </c>
      <c r="L87" s="3">
        <f t="shared" si="14"/>
        <v>0</v>
      </c>
      <c r="M87" s="3">
        <f t="shared" si="14"/>
        <v>0</v>
      </c>
      <c r="N87" s="3">
        <f t="shared" si="14"/>
        <v>0</v>
      </c>
      <c r="O87" s="3">
        <f t="shared" si="14"/>
        <v>0</v>
      </c>
      <c r="P87" s="3">
        <f t="shared" si="14"/>
        <v>0</v>
      </c>
      <c r="Q87" s="3">
        <f t="shared" si="14"/>
        <v>0</v>
      </c>
      <c r="R87" s="3">
        <f t="shared" si="14"/>
        <v>0</v>
      </c>
      <c r="S87" s="3">
        <f t="shared" si="14"/>
        <v>0</v>
      </c>
      <c r="T87" s="3">
        <f t="shared" si="14"/>
        <v>0</v>
      </c>
      <c r="U87" s="3">
        <f t="shared" si="14"/>
        <v>0</v>
      </c>
      <c r="V87" s="3">
        <f t="shared" si="14"/>
        <v>0</v>
      </c>
      <c r="W87" s="3">
        <f t="shared" si="13"/>
        <v>0</v>
      </c>
      <c r="X87" s="3">
        <f>W87/(1+Inputs!$B$38)^'Cash Flow Detail'!A87</f>
        <v>0</v>
      </c>
    </row>
    <row r="88" spans="1:24" x14ac:dyDescent="0.2">
      <c r="A88" s="1">
        <f t="shared" si="11"/>
        <v>82</v>
      </c>
      <c r="B88" s="1">
        <f t="shared" si="12"/>
        <v>122</v>
      </c>
      <c r="C88" s="3">
        <f t="shared" si="15"/>
        <v>0</v>
      </c>
      <c r="D88" s="3">
        <f t="shared" si="15"/>
        <v>0</v>
      </c>
      <c r="E88" s="3">
        <f t="shared" si="15"/>
        <v>0</v>
      </c>
      <c r="F88" s="3">
        <f t="shared" si="15"/>
        <v>0</v>
      </c>
      <c r="G88" s="3">
        <f t="shared" si="15"/>
        <v>0</v>
      </c>
      <c r="H88" s="3">
        <f t="shared" si="15"/>
        <v>0</v>
      </c>
      <c r="I88" s="3">
        <f t="shared" si="14"/>
        <v>0</v>
      </c>
      <c r="J88" s="3">
        <f t="shared" si="14"/>
        <v>0</v>
      </c>
      <c r="K88" s="3">
        <f t="shared" si="14"/>
        <v>0</v>
      </c>
      <c r="L88" s="3">
        <f t="shared" si="14"/>
        <v>0</v>
      </c>
      <c r="M88" s="3">
        <f t="shared" si="14"/>
        <v>0</v>
      </c>
      <c r="N88" s="3">
        <f t="shared" si="14"/>
        <v>0</v>
      </c>
      <c r="O88" s="3">
        <f t="shared" si="14"/>
        <v>0</v>
      </c>
      <c r="P88" s="3">
        <f t="shared" si="14"/>
        <v>0</v>
      </c>
      <c r="Q88" s="3">
        <f t="shared" si="14"/>
        <v>0</v>
      </c>
      <c r="R88" s="3">
        <f t="shared" si="14"/>
        <v>0</v>
      </c>
      <c r="S88" s="3">
        <f t="shared" si="14"/>
        <v>0</v>
      </c>
      <c r="T88" s="3">
        <f t="shared" si="14"/>
        <v>0</v>
      </c>
      <c r="U88" s="3">
        <f t="shared" si="14"/>
        <v>0</v>
      </c>
      <c r="V88" s="3">
        <f t="shared" si="14"/>
        <v>0</v>
      </c>
      <c r="W88" s="3">
        <f t="shared" si="13"/>
        <v>0</v>
      </c>
      <c r="X88" s="3">
        <f>W88/(1+Inputs!$B$38)^'Cash Flow Detail'!A88</f>
        <v>0</v>
      </c>
    </row>
    <row r="89" spans="1:24" x14ac:dyDescent="0.2">
      <c r="A89" s="1">
        <f t="shared" si="11"/>
        <v>83</v>
      </c>
      <c r="B89" s="1">
        <f t="shared" si="12"/>
        <v>123</v>
      </c>
      <c r="C89" s="3">
        <f t="shared" si="15"/>
        <v>0</v>
      </c>
      <c r="D89" s="3">
        <f t="shared" si="15"/>
        <v>0</v>
      </c>
      <c r="E89" s="3">
        <f t="shared" si="15"/>
        <v>0</v>
      </c>
      <c r="F89" s="3">
        <f t="shared" si="15"/>
        <v>0</v>
      </c>
      <c r="G89" s="3">
        <f t="shared" si="15"/>
        <v>0</v>
      </c>
      <c r="H89" s="3">
        <f t="shared" si="15"/>
        <v>0</v>
      </c>
      <c r="I89" s="3">
        <f t="shared" si="14"/>
        <v>0</v>
      </c>
      <c r="J89" s="3">
        <f t="shared" si="14"/>
        <v>0</v>
      </c>
      <c r="K89" s="3">
        <f t="shared" si="14"/>
        <v>0</v>
      </c>
      <c r="L89" s="3">
        <f t="shared" si="14"/>
        <v>0</v>
      </c>
      <c r="M89" s="3">
        <f t="shared" si="14"/>
        <v>0</v>
      </c>
      <c r="N89" s="3">
        <f t="shared" si="14"/>
        <v>0</v>
      </c>
      <c r="O89" s="3">
        <f t="shared" si="14"/>
        <v>0</v>
      </c>
      <c r="P89" s="3">
        <f t="shared" si="14"/>
        <v>0</v>
      </c>
      <c r="Q89" s="3">
        <f t="shared" si="14"/>
        <v>0</v>
      </c>
      <c r="R89" s="3">
        <f t="shared" si="14"/>
        <v>0</v>
      </c>
      <c r="S89" s="3">
        <f t="shared" si="14"/>
        <v>0</v>
      </c>
      <c r="T89" s="3">
        <f t="shared" si="14"/>
        <v>0</v>
      </c>
      <c r="U89" s="3">
        <f t="shared" si="14"/>
        <v>0</v>
      </c>
      <c r="V89" s="3">
        <f t="shared" si="14"/>
        <v>0</v>
      </c>
      <c r="W89" s="3">
        <f t="shared" si="13"/>
        <v>0</v>
      </c>
      <c r="X89" s="3">
        <f>W89/(1+Inputs!$B$38)^'Cash Flow Detail'!A89</f>
        <v>0</v>
      </c>
    </row>
    <row r="90" spans="1:24" x14ac:dyDescent="0.2">
      <c r="A90" s="1">
        <f t="shared" si="11"/>
        <v>84</v>
      </c>
      <c r="B90" s="1">
        <f t="shared" si="12"/>
        <v>124</v>
      </c>
      <c r="C90" s="3">
        <f t="shared" si="15"/>
        <v>0</v>
      </c>
      <c r="D90" s="3">
        <f t="shared" si="15"/>
        <v>0</v>
      </c>
      <c r="E90" s="3">
        <f t="shared" si="15"/>
        <v>0</v>
      </c>
      <c r="F90" s="3">
        <f t="shared" si="15"/>
        <v>0</v>
      </c>
      <c r="G90" s="3">
        <f t="shared" si="15"/>
        <v>0</v>
      </c>
      <c r="H90" s="3">
        <f t="shared" si="15"/>
        <v>0</v>
      </c>
      <c r="I90" s="3">
        <f t="shared" si="14"/>
        <v>0</v>
      </c>
      <c r="J90" s="3">
        <f t="shared" si="14"/>
        <v>0</v>
      </c>
      <c r="K90" s="3">
        <f t="shared" si="14"/>
        <v>0</v>
      </c>
      <c r="L90" s="3">
        <f t="shared" si="14"/>
        <v>0</v>
      </c>
      <c r="M90" s="3">
        <f t="shared" si="14"/>
        <v>0</v>
      </c>
      <c r="N90" s="3">
        <f t="shared" si="14"/>
        <v>0</v>
      </c>
      <c r="O90" s="3">
        <f t="shared" si="14"/>
        <v>0</v>
      </c>
      <c r="P90" s="3">
        <f t="shared" si="14"/>
        <v>0</v>
      </c>
      <c r="Q90" s="3">
        <f t="shared" si="14"/>
        <v>0</v>
      </c>
      <c r="R90" s="3">
        <f t="shared" si="14"/>
        <v>0</v>
      </c>
      <c r="S90" s="3">
        <f t="shared" si="14"/>
        <v>0</v>
      </c>
      <c r="T90" s="3">
        <f t="shared" si="14"/>
        <v>0</v>
      </c>
      <c r="U90" s="3">
        <f t="shared" si="14"/>
        <v>0</v>
      </c>
      <c r="V90" s="3">
        <f t="shared" si="14"/>
        <v>0</v>
      </c>
      <c r="W90" s="3">
        <f t="shared" si="13"/>
        <v>0</v>
      </c>
      <c r="X90" s="3">
        <f>W90/(1+Inputs!$B$38)^'Cash Flow Detail'!A90</f>
        <v>0</v>
      </c>
    </row>
    <row r="91" spans="1:24" x14ac:dyDescent="0.2">
      <c r="A91" s="1">
        <f t="shared" si="11"/>
        <v>85</v>
      </c>
      <c r="B91" s="1">
        <f t="shared" si="12"/>
        <v>125</v>
      </c>
      <c r="C91" s="3">
        <f t="shared" si="15"/>
        <v>0</v>
      </c>
      <c r="D91" s="3">
        <f t="shared" si="15"/>
        <v>0</v>
      </c>
      <c r="E91" s="3">
        <f t="shared" si="15"/>
        <v>0</v>
      </c>
      <c r="F91" s="3">
        <f t="shared" si="15"/>
        <v>0</v>
      </c>
      <c r="G91" s="3">
        <f t="shared" si="15"/>
        <v>0</v>
      </c>
      <c r="H91" s="3">
        <f t="shared" si="15"/>
        <v>0</v>
      </c>
      <c r="I91" s="3">
        <f t="shared" si="14"/>
        <v>0</v>
      </c>
      <c r="J91" s="3">
        <f t="shared" si="14"/>
        <v>0</v>
      </c>
      <c r="K91" s="3">
        <f t="shared" si="14"/>
        <v>0</v>
      </c>
      <c r="L91" s="3">
        <f t="shared" si="14"/>
        <v>0</v>
      </c>
      <c r="M91" s="3">
        <f t="shared" si="14"/>
        <v>0</v>
      </c>
      <c r="N91" s="3">
        <f t="shared" si="14"/>
        <v>0</v>
      </c>
      <c r="O91" s="3">
        <f t="shared" si="14"/>
        <v>0</v>
      </c>
      <c r="P91" s="3">
        <f t="shared" si="14"/>
        <v>0</v>
      </c>
      <c r="Q91" s="3">
        <f t="shared" si="14"/>
        <v>0</v>
      </c>
      <c r="R91" s="3">
        <f t="shared" si="14"/>
        <v>0</v>
      </c>
      <c r="S91" s="3">
        <f t="shared" si="14"/>
        <v>0</v>
      </c>
      <c r="T91" s="3">
        <f t="shared" si="14"/>
        <v>0</v>
      </c>
      <c r="U91" s="3">
        <f t="shared" si="14"/>
        <v>0</v>
      </c>
      <c r="V91" s="3">
        <f t="shared" si="14"/>
        <v>0</v>
      </c>
      <c r="W91" s="3">
        <f t="shared" si="13"/>
        <v>0</v>
      </c>
      <c r="X91" s="3">
        <f>W91/(1+Inputs!$B$38)^'Cash Flow Detail'!A91</f>
        <v>0</v>
      </c>
    </row>
    <row r="92" spans="1:24" x14ac:dyDescent="0.2">
      <c r="A92" s="1">
        <f t="shared" si="11"/>
        <v>86</v>
      </c>
      <c r="B92" s="1">
        <f t="shared" si="12"/>
        <v>126</v>
      </c>
      <c r="C92" s="3">
        <f t="shared" si="15"/>
        <v>0</v>
      </c>
      <c r="D92" s="3">
        <f t="shared" si="15"/>
        <v>0</v>
      </c>
      <c r="E92" s="3">
        <f t="shared" si="15"/>
        <v>0</v>
      </c>
      <c r="F92" s="3">
        <f t="shared" si="15"/>
        <v>0</v>
      </c>
      <c r="G92" s="3">
        <f t="shared" si="15"/>
        <v>0</v>
      </c>
      <c r="H92" s="3">
        <f t="shared" si="15"/>
        <v>0</v>
      </c>
      <c r="I92" s="3">
        <f t="shared" si="15"/>
        <v>0</v>
      </c>
      <c r="J92" s="3">
        <f t="shared" si="15"/>
        <v>0</v>
      </c>
      <c r="K92" s="3">
        <f t="shared" si="15"/>
        <v>0</v>
      </c>
      <c r="L92" s="3">
        <f t="shared" si="15"/>
        <v>0</v>
      </c>
      <c r="M92" s="3">
        <f t="shared" si="15"/>
        <v>0</v>
      </c>
      <c r="N92" s="3">
        <f t="shared" si="15"/>
        <v>0</v>
      </c>
      <c r="O92" s="3">
        <f t="shared" si="15"/>
        <v>0</v>
      </c>
      <c r="P92" s="3">
        <f t="shared" si="15"/>
        <v>0</v>
      </c>
      <c r="Q92" s="3">
        <f t="shared" si="15"/>
        <v>0</v>
      </c>
      <c r="R92" s="3">
        <f t="shared" si="15"/>
        <v>0</v>
      </c>
      <c r="S92" s="3">
        <f t="shared" si="15"/>
        <v>0</v>
      </c>
      <c r="T92" s="3">
        <f t="shared" si="15"/>
        <v>0</v>
      </c>
      <c r="U92" s="3">
        <f t="shared" si="15"/>
        <v>0</v>
      </c>
      <c r="V92" s="3">
        <f t="shared" si="15"/>
        <v>0</v>
      </c>
      <c r="W92" s="3">
        <f t="shared" si="13"/>
        <v>0</v>
      </c>
      <c r="X92" s="3">
        <f>W92/(1+Inputs!$B$38)^'Cash Flow Detail'!A92</f>
        <v>0</v>
      </c>
    </row>
    <row r="93" spans="1:24" x14ac:dyDescent="0.2">
      <c r="A93" s="1">
        <f t="shared" si="11"/>
        <v>87</v>
      </c>
      <c r="B93" s="1">
        <f t="shared" si="12"/>
        <v>127</v>
      </c>
      <c r="C93" s="3">
        <f t="shared" si="15"/>
        <v>0</v>
      </c>
      <c r="D93" s="3">
        <f t="shared" si="15"/>
        <v>0</v>
      </c>
      <c r="E93" s="3">
        <f t="shared" si="15"/>
        <v>0</v>
      </c>
      <c r="F93" s="3">
        <f t="shared" si="15"/>
        <v>0</v>
      </c>
      <c r="G93" s="3">
        <f t="shared" si="15"/>
        <v>0</v>
      </c>
      <c r="H93" s="3">
        <f t="shared" si="15"/>
        <v>0</v>
      </c>
      <c r="I93" s="3">
        <f t="shared" si="15"/>
        <v>0</v>
      </c>
      <c r="J93" s="3">
        <f t="shared" si="15"/>
        <v>0</v>
      </c>
      <c r="K93" s="3">
        <f t="shared" si="15"/>
        <v>0</v>
      </c>
      <c r="L93" s="3">
        <f t="shared" si="15"/>
        <v>0</v>
      </c>
      <c r="M93" s="3">
        <f t="shared" si="15"/>
        <v>0</v>
      </c>
      <c r="N93" s="3">
        <f t="shared" si="15"/>
        <v>0</v>
      </c>
      <c r="O93" s="3">
        <f t="shared" si="15"/>
        <v>0</v>
      </c>
      <c r="P93" s="3">
        <f t="shared" si="15"/>
        <v>0</v>
      </c>
      <c r="Q93" s="3">
        <f t="shared" si="15"/>
        <v>0</v>
      </c>
      <c r="R93" s="3">
        <f t="shared" si="15"/>
        <v>0</v>
      </c>
      <c r="S93" s="3">
        <f t="shared" si="15"/>
        <v>0</v>
      </c>
      <c r="T93" s="3">
        <f t="shared" si="15"/>
        <v>0</v>
      </c>
      <c r="U93" s="3">
        <f t="shared" si="15"/>
        <v>0</v>
      </c>
      <c r="V93" s="3">
        <f t="shared" si="15"/>
        <v>0</v>
      </c>
      <c r="W93" s="3">
        <f t="shared" si="13"/>
        <v>0</v>
      </c>
      <c r="X93" s="3">
        <f>W93/(1+Inputs!$B$38)^'Cash Flow Detail'!A93</f>
        <v>0</v>
      </c>
    </row>
    <row r="94" spans="1:24" x14ac:dyDescent="0.2">
      <c r="A94" s="1">
        <f t="shared" si="11"/>
        <v>88</v>
      </c>
      <c r="B94" s="1">
        <f t="shared" si="12"/>
        <v>128</v>
      </c>
      <c r="C94" s="3">
        <f t="shared" si="15"/>
        <v>0</v>
      </c>
      <c r="D94" s="3">
        <f t="shared" si="15"/>
        <v>0</v>
      </c>
      <c r="E94" s="3">
        <f t="shared" si="15"/>
        <v>0</v>
      </c>
      <c r="F94" s="3">
        <f t="shared" si="15"/>
        <v>0</v>
      </c>
      <c r="G94" s="3">
        <f t="shared" si="15"/>
        <v>0</v>
      </c>
      <c r="H94" s="3">
        <f t="shared" si="15"/>
        <v>0</v>
      </c>
      <c r="I94" s="3">
        <f t="shared" si="15"/>
        <v>0</v>
      </c>
      <c r="J94" s="3">
        <f t="shared" si="15"/>
        <v>0</v>
      </c>
      <c r="K94" s="3">
        <f t="shared" si="15"/>
        <v>0</v>
      </c>
      <c r="L94" s="3">
        <f t="shared" si="15"/>
        <v>0</v>
      </c>
      <c r="M94" s="3">
        <f t="shared" si="15"/>
        <v>0</v>
      </c>
      <c r="N94" s="3">
        <f t="shared" si="15"/>
        <v>0</v>
      </c>
      <c r="O94" s="3">
        <f t="shared" si="15"/>
        <v>0</v>
      </c>
      <c r="P94" s="3">
        <f t="shared" si="15"/>
        <v>0</v>
      </c>
      <c r="Q94" s="3">
        <f t="shared" si="15"/>
        <v>0</v>
      </c>
      <c r="R94" s="3">
        <f t="shared" si="15"/>
        <v>0</v>
      </c>
      <c r="S94" s="3">
        <f t="shared" si="15"/>
        <v>0</v>
      </c>
      <c r="T94" s="3">
        <f t="shared" si="15"/>
        <v>0</v>
      </c>
      <c r="U94" s="3">
        <f t="shared" si="15"/>
        <v>0</v>
      </c>
      <c r="V94" s="3">
        <f t="shared" si="15"/>
        <v>0</v>
      </c>
      <c r="W94" s="3">
        <f t="shared" si="13"/>
        <v>0</v>
      </c>
      <c r="X94" s="3">
        <f>W94/(1+Inputs!$B$38)^'Cash Flow Detail'!A94</f>
        <v>0</v>
      </c>
    </row>
    <row r="95" spans="1:24" x14ac:dyDescent="0.2">
      <c r="A95" s="1">
        <f t="shared" si="11"/>
        <v>89</v>
      </c>
      <c r="B95" s="1">
        <f t="shared" si="12"/>
        <v>129</v>
      </c>
      <c r="C95" s="3">
        <f t="shared" si="15"/>
        <v>0</v>
      </c>
      <c r="D95" s="3">
        <f t="shared" si="15"/>
        <v>0</v>
      </c>
      <c r="E95" s="3">
        <f t="shared" si="15"/>
        <v>0</v>
      </c>
      <c r="F95" s="3">
        <f t="shared" si="15"/>
        <v>0</v>
      </c>
      <c r="G95" s="3">
        <f t="shared" si="15"/>
        <v>0</v>
      </c>
      <c r="H95" s="3">
        <f t="shared" si="15"/>
        <v>0</v>
      </c>
      <c r="I95" s="3">
        <f t="shared" si="15"/>
        <v>0</v>
      </c>
      <c r="J95" s="3">
        <f t="shared" si="15"/>
        <v>0</v>
      </c>
      <c r="K95" s="3">
        <f t="shared" si="15"/>
        <v>0</v>
      </c>
      <c r="L95" s="3">
        <f t="shared" si="15"/>
        <v>0</v>
      </c>
      <c r="M95" s="3">
        <f t="shared" si="15"/>
        <v>0</v>
      </c>
      <c r="N95" s="3">
        <f t="shared" si="15"/>
        <v>0</v>
      </c>
      <c r="O95" s="3">
        <f t="shared" si="15"/>
        <v>0</v>
      </c>
      <c r="P95" s="3">
        <f t="shared" si="15"/>
        <v>0</v>
      </c>
      <c r="Q95" s="3">
        <f t="shared" si="15"/>
        <v>0</v>
      </c>
      <c r="R95" s="3">
        <f t="shared" si="15"/>
        <v>0</v>
      </c>
      <c r="S95" s="3">
        <f t="shared" si="15"/>
        <v>0</v>
      </c>
      <c r="T95" s="3">
        <f t="shared" si="15"/>
        <v>0</v>
      </c>
      <c r="U95" s="3">
        <f t="shared" si="15"/>
        <v>0</v>
      </c>
      <c r="V95" s="3">
        <f t="shared" si="15"/>
        <v>0</v>
      </c>
      <c r="W95" s="3">
        <f t="shared" si="13"/>
        <v>0</v>
      </c>
      <c r="X95" s="3">
        <f>W95/(1+Inputs!$B$38)^'Cash Flow Detail'!A95</f>
        <v>0</v>
      </c>
    </row>
    <row r="96" spans="1:24" x14ac:dyDescent="0.2">
      <c r="A96" s="1">
        <f t="shared" si="11"/>
        <v>90</v>
      </c>
      <c r="B96" s="1">
        <f t="shared" si="12"/>
        <v>130</v>
      </c>
      <c r="C96" s="3">
        <f t="shared" ref="C96:V106" si="16">IF(AND($B96&gt;=C$3,$B96&lt;=C$4),C$1*(1+C$2)^$A96,0)</f>
        <v>0</v>
      </c>
      <c r="D96" s="3">
        <f t="shared" si="16"/>
        <v>0</v>
      </c>
      <c r="E96" s="3">
        <f t="shared" si="16"/>
        <v>0</v>
      </c>
      <c r="F96" s="3">
        <f t="shared" si="16"/>
        <v>0</v>
      </c>
      <c r="G96" s="3">
        <f t="shared" si="16"/>
        <v>0</v>
      </c>
      <c r="H96" s="3">
        <f t="shared" si="16"/>
        <v>0</v>
      </c>
      <c r="I96" s="3">
        <f t="shared" si="15"/>
        <v>0</v>
      </c>
      <c r="J96" s="3">
        <f t="shared" si="15"/>
        <v>0</v>
      </c>
      <c r="K96" s="3">
        <f t="shared" si="15"/>
        <v>0</v>
      </c>
      <c r="L96" s="3">
        <f t="shared" si="15"/>
        <v>0</v>
      </c>
      <c r="M96" s="3">
        <f t="shared" si="15"/>
        <v>0</v>
      </c>
      <c r="N96" s="3">
        <f t="shared" si="15"/>
        <v>0</v>
      </c>
      <c r="O96" s="3">
        <f t="shared" si="15"/>
        <v>0</v>
      </c>
      <c r="P96" s="3">
        <f t="shared" si="15"/>
        <v>0</v>
      </c>
      <c r="Q96" s="3">
        <f t="shared" si="15"/>
        <v>0</v>
      </c>
      <c r="R96" s="3">
        <f t="shared" si="15"/>
        <v>0</v>
      </c>
      <c r="S96" s="3">
        <f t="shared" si="15"/>
        <v>0</v>
      </c>
      <c r="T96" s="3">
        <f t="shared" si="15"/>
        <v>0</v>
      </c>
      <c r="U96" s="3">
        <f t="shared" si="15"/>
        <v>0</v>
      </c>
      <c r="V96" s="3">
        <f t="shared" si="15"/>
        <v>0</v>
      </c>
      <c r="W96" s="3">
        <f t="shared" si="13"/>
        <v>0</v>
      </c>
      <c r="X96" s="3">
        <f>W96/(1+Inputs!$B$38)^'Cash Flow Detail'!A96</f>
        <v>0</v>
      </c>
    </row>
    <row r="97" spans="1:24" x14ac:dyDescent="0.2">
      <c r="A97" s="1">
        <f t="shared" si="11"/>
        <v>91</v>
      </c>
      <c r="B97" s="1">
        <f t="shared" si="12"/>
        <v>131</v>
      </c>
      <c r="C97" s="3">
        <f t="shared" si="16"/>
        <v>0</v>
      </c>
      <c r="D97" s="3">
        <f t="shared" si="16"/>
        <v>0</v>
      </c>
      <c r="E97" s="3">
        <f t="shared" si="16"/>
        <v>0</v>
      </c>
      <c r="F97" s="3">
        <f t="shared" si="16"/>
        <v>0</v>
      </c>
      <c r="G97" s="3">
        <f t="shared" si="16"/>
        <v>0</v>
      </c>
      <c r="H97" s="3">
        <f t="shared" si="16"/>
        <v>0</v>
      </c>
      <c r="I97" s="3">
        <f t="shared" si="15"/>
        <v>0</v>
      </c>
      <c r="J97" s="3">
        <f t="shared" si="15"/>
        <v>0</v>
      </c>
      <c r="K97" s="3">
        <f t="shared" si="15"/>
        <v>0</v>
      </c>
      <c r="L97" s="3">
        <f t="shared" si="15"/>
        <v>0</v>
      </c>
      <c r="M97" s="3">
        <f t="shared" si="15"/>
        <v>0</v>
      </c>
      <c r="N97" s="3">
        <f t="shared" si="15"/>
        <v>0</v>
      </c>
      <c r="O97" s="3">
        <f t="shared" si="15"/>
        <v>0</v>
      </c>
      <c r="P97" s="3">
        <f t="shared" si="15"/>
        <v>0</v>
      </c>
      <c r="Q97" s="3">
        <f t="shared" si="15"/>
        <v>0</v>
      </c>
      <c r="R97" s="3">
        <f t="shared" si="15"/>
        <v>0</v>
      </c>
      <c r="S97" s="3">
        <f t="shared" si="15"/>
        <v>0</v>
      </c>
      <c r="T97" s="3">
        <f t="shared" si="15"/>
        <v>0</v>
      </c>
      <c r="U97" s="3">
        <f t="shared" si="15"/>
        <v>0</v>
      </c>
      <c r="V97" s="3">
        <f t="shared" si="15"/>
        <v>0</v>
      </c>
      <c r="W97" s="3">
        <f t="shared" si="13"/>
        <v>0</v>
      </c>
      <c r="X97" s="3">
        <f>W97/(1+Inputs!$B$38)^'Cash Flow Detail'!A97</f>
        <v>0</v>
      </c>
    </row>
    <row r="98" spans="1:24" x14ac:dyDescent="0.2">
      <c r="A98" s="1">
        <f t="shared" si="11"/>
        <v>92</v>
      </c>
      <c r="B98" s="1">
        <f t="shared" si="12"/>
        <v>132</v>
      </c>
      <c r="C98" s="3">
        <f t="shared" si="16"/>
        <v>0</v>
      </c>
      <c r="D98" s="3">
        <f t="shared" si="16"/>
        <v>0</v>
      </c>
      <c r="E98" s="3">
        <f t="shared" si="16"/>
        <v>0</v>
      </c>
      <c r="F98" s="3">
        <f t="shared" si="16"/>
        <v>0</v>
      </c>
      <c r="G98" s="3">
        <f t="shared" si="16"/>
        <v>0</v>
      </c>
      <c r="H98" s="3">
        <f t="shared" si="16"/>
        <v>0</v>
      </c>
      <c r="I98" s="3">
        <f t="shared" si="15"/>
        <v>0</v>
      </c>
      <c r="J98" s="3">
        <f t="shared" si="15"/>
        <v>0</v>
      </c>
      <c r="K98" s="3">
        <f t="shared" si="15"/>
        <v>0</v>
      </c>
      <c r="L98" s="3">
        <f t="shared" si="15"/>
        <v>0</v>
      </c>
      <c r="M98" s="3">
        <f t="shared" si="15"/>
        <v>0</v>
      </c>
      <c r="N98" s="3">
        <f t="shared" si="15"/>
        <v>0</v>
      </c>
      <c r="O98" s="3">
        <f t="shared" si="15"/>
        <v>0</v>
      </c>
      <c r="P98" s="3">
        <f t="shared" si="15"/>
        <v>0</v>
      </c>
      <c r="Q98" s="3">
        <f t="shared" si="15"/>
        <v>0</v>
      </c>
      <c r="R98" s="3">
        <f t="shared" si="15"/>
        <v>0</v>
      </c>
      <c r="S98" s="3">
        <f t="shared" si="15"/>
        <v>0</v>
      </c>
      <c r="T98" s="3">
        <f t="shared" si="15"/>
        <v>0</v>
      </c>
      <c r="U98" s="3">
        <f t="shared" si="15"/>
        <v>0</v>
      </c>
      <c r="V98" s="3">
        <f t="shared" si="15"/>
        <v>0</v>
      </c>
      <c r="W98" s="3">
        <f t="shared" si="13"/>
        <v>0</v>
      </c>
      <c r="X98" s="3">
        <f>W98/(1+Inputs!$B$38)^'Cash Flow Detail'!A98</f>
        <v>0</v>
      </c>
    </row>
    <row r="99" spans="1:24" x14ac:dyDescent="0.2">
      <c r="A99" s="1">
        <f t="shared" si="11"/>
        <v>93</v>
      </c>
      <c r="B99" s="1">
        <f t="shared" si="12"/>
        <v>133</v>
      </c>
      <c r="C99" s="3">
        <f t="shared" si="16"/>
        <v>0</v>
      </c>
      <c r="D99" s="3">
        <f t="shared" si="16"/>
        <v>0</v>
      </c>
      <c r="E99" s="3">
        <f t="shared" si="16"/>
        <v>0</v>
      </c>
      <c r="F99" s="3">
        <f t="shared" si="16"/>
        <v>0</v>
      </c>
      <c r="G99" s="3">
        <f t="shared" si="16"/>
        <v>0</v>
      </c>
      <c r="H99" s="3">
        <f t="shared" si="16"/>
        <v>0</v>
      </c>
      <c r="I99" s="3">
        <f t="shared" si="15"/>
        <v>0</v>
      </c>
      <c r="J99" s="3">
        <f t="shared" si="15"/>
        <v>0</v>
      </c>
      <c r="K99" s="3">
        <f t="shared" si="15"/>
        <v>0</v>
      </c>
      <c r="L99" s="3">
        <f t="shared" si="15"/>
        <v>0</v>
      </c>
      <c r="M99" s="3">
        <f t="shared" si="15"/>
        <v>0</v>
      </c>
      <c r="N99" s="3">
        <f t="shared" si="15"/>
        <v>0</v>
      </c>
      <c r="O99" s="3">
        <f t="shared" si="15"/>
        <v>0</v>
      </c>
      <c r="P99" s="3">
        <f t="shared" si="15"/>
        <v>0</v>
      </c>
      <c r="Q99" s="3">
        <f t="shared" si="15"/>
        <v>0</v>
      </c>
      <c r="R99" s="3">
        <f t="shared" si="15"/>
        <v>0</v>
      </c>
      <c r="S99" s="3">
        <f t="shared" si="15"/>
        <v>0</v>
      </c>
      <c r="T99" s="3">
        <f t="shared" si="15"/>
        <v>0</v>
      </c>
      <c r="U99" s="3">
        <f t="shared" si="15"/>
        <v>0</v>
      </c>
      <c r="V99" s="3">
        <f t="shared" si="15"/>
        <v>0</v>
      </c>
      <c r="W99" s="3">
        <f t="shared" si="13"/>
        <v>0</v>
      </c>
      <c r="X99" s="3">
        <f>W99/(1+Inputs!$B$38)^'Cash Flow Detail'!A99</f>
        <v>0</v>
      </c>
    </row>
    <row r="100" spans="1:24" x14ac:dyDescent="0.2">
      <c r="A100" s="1">
        <f t="shared" si="11"/>
        <v>94</v>
      </c>
      <c r="B100" s="1">
        <f t="shared" si="12"/>
        <v>134</v>
      </c>
      <c r="C100" s="3">
        <f t="shared" si="16"/>
        <v>0</v>
      </c>
      <c r="D100" s="3">
        <f t="shared" si="16"/>
        <v>0</v>
      </c>
      <c r="E100" s="3">
        <f t="shared" si="16"/>
        <v>0</v>
      </c>
      <c r="F100" s="3">
        <f t="shared" si="16"/>
        <v>0</v>
      </c>
      <c r="G100" s="3">
        <f t="shared" si="16"/>
        <v>0</v>
      </c>
      <c r="H100" s="3">
        <f t="shared" si="16"/>
        <v>0</v>
      </c>
      <c r="I100" s="3">
        <f t="shared" si="15"/>
        <v>0</v>
      </c>
      <c r="J100" s="3">
        <f t="shared" si="15"/>
        <v>0</v>
      </c>
      <c r="K100" s="3">
        <f t="shared" si="15"/>
        <v>0</v>
      </c>
      <c r="L100" s="3">
        <f t="shared" si="15"/>
        <v>0</v>
      </c>
      <c r="M100" s="3">
        <f t="shared" si="15"/>
        <v>0</v>
      </c>
      <c r="N100" s="3">
        <f t="shared" si="15"/>
        <v>0</v>
      </c>
      <c r="O100" s="3">
        <f t="shared" si="15"/>
        <v>0</v>
      </c>
      <c r="P100" s="3">
        <f t="shared" si="15"/>
        <v>0</v>
      </c>
      <c r="Q100" s="3">
        <f t="shared" si="15"/>
        <v>0</v>
      </c>
      <c r="R100" s="3">
        <f t="shared" si="15"/>
        <v>0</v>
      </c>
      <c r="S100" s="3">
        <f t="shared" si="15"/>
        <v>0</v>
      </c>
      <c r="T100" s="3">
        <f t="shared" si="15"/>
        <v>0</v>
      </c>
      <c r="U100" s="3">
        <f t="shared" si="15"/>
        <v>0</v>
      </c>
      <c r="V100" s="3">
        <f t="shared" si="15"/>
        <v>0</v>
      </c>
      <c r="W100" s="3">
        <f t="shared" si="13"/>
        <v>0</v>
      </c>
      <c r="X100" s="3">
        <f>W100/(1+Inputs!$B$38)^'Cash Flow Detail'!A100</f>
        <v>0</v>
      </c>
    </row>
    <row r="101" spans="1:24" x14ac:dyDescent="0.2">
      <c r="A101" s="1">
        <f t="shared" si="11"/>
        <v>95</v>
      </c>
      <c r="B101" s="1">
        <f t="shared" si="12"/>
        <v>135</v>
      </c>
      <c r="C101" s="3">
        <f t="shared" si="16"/>
        <v>0</v>
      </c>
      <c r="D101" s="3">
        <f t="shared" si="16"/>
        <v>0</v>
      </c>
      <c r="E101" s="3">
        <f t="shared" si="16"/>
        <v>0</v>
      </c>
      <c r="F101" s="3">
        <f t="shared" si="16"/>
        <v>0</v>
      </c>
      <c r="G101" s="3">
        <f t="shared" si="16"/>
        <v>0</v>
      </c>
      <c r="H101" s="3">
        <f t="shared" si="16"/>
        <v>0</v>
      </c>
      <c r="I101" s="3">
        <f t="shared" si="15"/>
        <v>0</v>
      </c>
      <c r="J101" s="3">
        <f t="shared" si="15"/>
        <v>0</v>
      </c>
      <c r="K101" s="3">
        <f t="shared" si="15"/>
        <v>0</v>
      </c>
      <c r="L101" s="3">
        <f t="shared" si="15"/>
        <v>0</v>
      </c>
      <c r="M101" s="3">
        <f t="shared" si="15"/>
        <v>0</v>
      </c>
      <c r="N101" s="3">
        <f t="shared" si="15"/>
        <v>0</v>
      </c>
      <c r="O101" s="3">
        <f t="shared" si="15"/>
        <v>0</v>
      </c>
      <c r="P101" s="3">
        <f t="shared" si="15"/>
        <v>0</v>
      </c>
      <c r="Q101" s="3">
        <f t="shared" si="15"/>
        <v>0</v>
      </c>
      <c r="R101" s="3">
        <f t="shared" si="15"/>
        <v>0</v>
      </c>
      <c r="S101" s="3">
        <f t="shared" si="15"/>
        <v>0</v>
      </c>
      <c r="T101" s="3">
        <f t="shared" si="15"/>
        <v>0</v>
      </c>
      <c r="U101" s="3">
        <f t="shared" si="15"/>
        <v>0</v>
      </c>
      <c r="V101" s="3">
        <f t="shared" si="15"/>
        <v>0</v>
      </c>
      <c r="W101" s="3">
        <f t="shared" si="13"/>
        <v>0</v>
      </c>
      <c r="X101" s="3">
        <f>W101/(1+Inputs!$B$38)^'Cash Flow Detail'!A101</f>
        <v>0</v>
      </c>
    </row>
    <row r="102" spans="1:24" x14ac:dyDescent="0.2">
      <c r="A102" s="1">
        <f t="shared" si="11"/>
        <v>96</v>
      </c>
      <c r="B102" s="1">
        <f t="shared" si="12"/>
        <v>136</v>
      </c>
      <c r="C102" s="3">
        <f t="shared" si="16"/>
        <v>0</v>
      </c>
      <c r="D102" s="3">
        <f t="shared" si="16"/>
        <v>0</v>
      </c>
      <c r="E102" s="3">
        <f t="shared" si="16"/>
        <v>0</v>
      </c>
      <c r="F102" s="3">
        <f t="shared" si="16"/>
        <v>0</v>
      </c>
      <c r="G102" s="3">
        <f t="shared" si="16"/>
        <v>0</v>
      </c>
      <c r="H102" s="3">
        <f t="shared" si="16"/>
        <v>0</v>
      </c>
      <c r="I102" s="3">
        <f t="shared" si="16"/>
        <v>0</v>
      </c>
      <c r="J102" s="3">
        <f t="shared" si="16"/>
        <v>0</v>
      </c>
      <c r="K102" s="3">
        <f t="shared" si="16"/>
        <v>0</v>
      </c>
      <c r="L102" s="3">
        <f t="shared" si="16"/>
        <v>0</v>
      </c>
      <c r="M102" s="3">
        <f t="shared" si="16"/>
        <v>0</v>
      </c>
      <c r="N102" s="3">
        <f t="shared" si="16"/>
        <v>0</v>
      </c>
      <c r="O102" s="3">
        <f t="shared" si="16"/>
        <v>0</v>
      </c>
      <c r="P102" s="3">
        <f t="shared" si="16"/>
        <v>0</v>
      </c>
      <c r="Q102" s="3">
        <f t="shared" si="16"/>
        <v>0</v>
      </c>
      <c r="R102" s="3">
        <f t="shared" si="16"/>
        <v>0</v>
      </c>
      <c r="S102" s="3">
        <f t="shared" si="16"/>
        <v>0</v>
      </c>
      <c r="T102" s="3">
        <f t="shared" si="16"/>
        <v>0</v>
      </c>
      <c r="U102" s="3">
        <f t="shared" si="16"/>
        <v>0</v>
      </c>
      <c r="V102" s="3">
        <f t="shared" si="16"/>
        <v>0</v>
      </c>
      <c r="W102" s="3">
        <f t="shared" si="13"/>
        <v>0</v>
      </c>
      <c r="X102" s="3">
        <f>W102/(1+Inputs!$B$38)^'Cash Flow Detail'!A102</f>
        <v>0</v>
      </c>
    </row>
    <row r="103" spans="1:24" x14ac:dyDescent="0.2">
      <c r="A103" s="1">
        <f t="shared" si="11"/>
        <v>97</v>
      </c>
      <c r="B103" s="1">
        <f t="shared" si="12"/>
        <v>137</v>
      </c>
      <c r="C103" s="3">
        <f t="shared" si="16"/>
        <v>0</v>
      </c>
      <c r="D103" s="3">
        <f t="shared" si="16"/>
        <v>0</v>
      </c>
      <c r="E103" s="3">
        <f t="shared" si="16"/>
        <v>0</v>
      </c>
      <c r="F103" s="3">
        <f t="shared" si="16"/>
        <v>0</v>
      </c>
      <c r="G103" s="3">
        <f t="shared" si="16"/>
        <v>0</v>
      </c>
      <c r="H103" s="3">
        <f t="shared" si="16"/>
        <v>0</v>
      </c>
      <c r="I103" s="3">
        <f t="shared" si="16"/>
        <v>0</v>
      </c>
      <c r="J103" s="3">
        <f t="shared" si="16"/>
        <v>0</v>
      </c>
      <c r="K103" s="3">
        <f t="shared" si="16"/>
        <v>0</v>
      </c>
      <c r="L103" s="3">
        <f t="shared" si="16"/>
        <v>0</v>
      </c>
      <c r="M103" s="3">
        <f t="shared" si="16"/>
        <v>0</v>
      </c>
      <c r="N103" s="3">
        <f t="shared" si="16"/>
        <v>0</v>
      </c>
      <c r="O103" s="3">
        <f t="shared" si="16"/>
        <v>0</v>
      </c>
      <c r="P103" s="3">
        <f t="shared" si="16"/>
        <v>0</v>
      </c>
      <c r="Q103" s="3">
        <f t="shared" si="16"/>
        <v>0</v>
      </c>
      <c r="R103" s="3">
        <f t="shared" si="16"/>
        <v>0</v>
      </c>
      <c r="S103" s="3">
        <f t="shared" si="16"/>
        <v>0</v>
      </c>
      <c r="T103" s="3">
        <f t="shared" si="16"/>
        <v>0</v>
      </c>
      <c r="U103" s="3">
        <f t="shared" si="16"/>
        <v>0</v>
      </c>
      <c r="V103" s="3">
        <f t="shared" si="16"/>
        <v>0</v>
      </c>
      <c r="W103" s="3">
        <f t="shared" si="13"/>
        <v>0</v>
      </c>
      <c r="X103" s="3">
        <f>W103/(1+Inputs!$B$38)^'Cash Flow Detail'!A103</f>
        <v>0</v>
      </c>
    </row>
    <row r="104" spans="1:24" x14ac:dyDescent="0.2">
      <c r="A104" s="1">
        <f t="shared" si="11"/>
        <v>98</v>
      </c>
      <c r="B104" s="1">
        <f t="shared" si="12"/>
        <v>138</v>
      </c>
      <c r="C104" s="3">
        <f t="shared" si="16"/>
        <v>0</v>
      </c>
      <c r="D104" s="3">
        <f t="shared" si="16"/>
        <v>0</v>
      </c>
      <c r="E104" s="3">
        <f t="shared" si="16"/>
        <v>0</v>
      </c>
      <c r="F104" s="3">
        <f t="shared" si="16"/>
        <v>0</v>
      </c>
      <c r="G104" s="3">
        <f t="shared" si="16"/>
        <v>0</v>
      </c>
      <c r="H104" s="3">
        <f t="shared" si="16"/>
        <v>0</v>
      </c>
      <c r="I104" s="3">
        <f t="shared" si="16"/>
        <v>0</v>
      </c>
      <c r="J104" s="3">
        <f t="shared" si="16"/>
        <v>0</v>
      </c>
      <c r="K104" s="3">
        <f t="shared" si="16"/>
        <v>0</v>
      </c>
      <c r="L104" s="3">
        <f t="shared" si="16"/>
        <v>0</v>
      </c>
      <c r="M104" s="3">
        <f t="shared" si="16"/>
        <v>0</v>
      </c>
      <c r="N104" s="3">
        <f t="shared" si="16"/>
        <v>0</v>
      </c>
      <c r="O104" s="3">
        <f t="shared" si="16"/>
        <v>0</v>
      </c>
      <c r="P104" s="3">
        <f t="shared" si="16"/>
        <v>0</v>
      </c>
      <c r="Q104" s="3">
        <f t="shared" si="16"/>
        <v>0</v>
      </c>
      <c r="R104" s="3">
        <f t="shared" si="16"/>
        <v>0</v>
      </c>
      <c r="S104" s="3">
        <f t="shared" si="16"/>
        <v>0</v>
      </c>
      <c r="T104" s="3">
        <f t="shared" si="16"/>
        <v>0</v>
      </c>
      <c r="U104" s="3">
        <f t="shared" si="16"/>
        <v>0</v>
      </c>
      <c r="V104" s="3">
        <f t="shared" si="16"/>
        <v>0</v>
      </c>
      <c r="W104" s="3">
        <f t="shared" si="13"/>
        <v>0</v>
      </c>
      <c r="X104" s="3">
        <f>W104/(1+Inputs!$B$38)^'Cash Flow Detail'!A104</f>
        <v>0</v>
      </c>
    </row>
    <row r="105" spans="1:24" x14ac:dyDescent="0.2">
      <c r="A105" s="1">
        <f t="shared" si="11"/>
        <v>99</v>
      </c>
      <c r="B105" s="1">
        <f t="shared" si="12"/>
        <v>139</v>
      </c>
      <c r="C105" s="3">
        <f t="shared" si="16"/>
        <v>0</v>
      </c>
      <c r="D105" s="3">
        <f t="shared" si="16"/>
        <v>0</v>
      </c>
      <c r="E105" s="3">
        <f t="shared" si="16"/>
        <v>0</v>
      </c>
      <c r="F105" s="3">
        <f t="shared" si="16"/>
        <v>0</v>
      </c>
      <c r="G105" s="3">
        <f t="shared" si="16"/>
        <v>0</v>
      </c>
      <c r="H105" s="3">
        <f t="shared" si="16"/>
        <v>0</v>
      </c>
      <c r="I105" s="3">
        <f t="shared" si="16"/>
        <v>0</v>
      </c>
      <c r="J105" s="3">
        <f t="shared" si="16"/>
        <v>0</v>
      </c>
      <c r="K105" s="3">
        <f t="shared" si="16"/>
        <v>0</v>
      </c>
      <c r="L105" s="3">
        <f t="shared" si="16"/>
        <v>0</v>
      </c>
      <c r="M105" s="3">
        <f t="shared" si="16"/>
        <v>0</v>
      </c>
      <c r="N105" s="3">
        <f t="shared" si="16"/>
        <v>0</v>
      </c>
      <c r="O105" s="3">
        <f t="shared" si="16"/>
        <v>0</v>
      </c>
      <c r="P105" s="3">
        <f t="shared" si="16"/>
        <v>0</v>
      </c>
      <c r="Q105" s="3">
        <f t="shared" si="16"/>
        <v>0</v>
      </c>
      <c r="R105" s="3">
        <f t="shared" si="16"/>
        <v>0</v>
      </c>
      <c r="S105" s="3">
        <f t="shared" si="16"/>
        <v>0</v>
      </c>
      <c r="T105" s="3">
        <f t="shared" si="16"/>
        <v>0</v>
      </c>
      <c r="U105" s="3">
        <f t="shared" si="16"/>
        <v>0</v>
      </c>
      <c r="V105" s="3">
        <f t="shared" si="16"/>
        <v>0</v>
      </c>
      <c r="W105" s="3">
        <f t="shared" si="13"/>
        <v>0</v>
      </c>
      <c r="X105" s="3">
        <f>W105/(1+Inputs!$B$38)^'Cash Flow Detail'!A105</f>
        <v>0</v>
      </c>
    </row>
    <row r="106" spans="1:24" x14ac:dyDescent="0.2">
      <c r="A106" s="1">
        <f t="shared" si="11"/>
        <v>100</v>
      </c>
      <c r="B106" s="1">
        <f t="shared" si="12"/>
        <v>140</v>
      </c>
      <c r="C106" s="3">
        <f t="shared" si="16"/>
        <v>0</v>
      </c>
      <c r="D106" s="3">
        <f t="shared" si="16"/>
        <v>0</v>
      </c>
      <c r="E106" s="3">
        <f t="shared" si="16"/>
        <v>0</v>
      </c>
      <c r="F106" s="3">
        <f t="shared" si="16"/>
        <v>0</v>
      </c>
      <c r="G106" s="3">
        <f t="shared" si="16"/>
        <v>0</v>
      </c>
      <c r="H106" s="3">
        <f t="shared" si="16"/>
        <v>0</v>
      </c>
      <c r="I106" s="3">
        <f t="shared" si="16"/>
        <v>0</v>
      </c>
      <c r="J106" s="3">
        <f t="shared" si="16"/>
        <v>0</v>
      </c>
      <c r="K106" s="3">
        <f t="shared" si="16"/>
        <v>0</v>
      </c>
      <c r="L106" s="3">
        <f t="shared" si="16"/>
        <v>0</v>
      </c>
      <c r="M106" s="3">
        <f t="shared" si="16"/>
        <v>0</v>
      </c>
      <c r="N106" s="3">
        <f t="shared" si="16"/>
        <v>0</v>
      </c>
      <c r="O106" s="3">
        <f t="shared" si="16"/>
        <v>0</v>
      </c>
      <c r="P106" s="3">
        <f t="shared" si="16"/>
        <v>0</v>
      </c>
      <c r="Q106" s="3">
        <f t="shared" si="16"/>
        <v>0</v>
      </c>
      <c r="R106" s="3">
        <f t="shared" si="16"/>
        <v>0</v>
      </c>
      <c r="S106" s="3">
        <f t="shared" si="16"/>
        <v>0</v>
      </c>
      <c r="T106" s="3">
        <f t="shared" si="16"/>
        <v>0</v>
      </c>
      <c r="U106" s="3">
        <f t="shared" si="16"/>
        <v>0</v>
      </c>
      <c r="V106" s="3">
        <f t="shared" si="16"/>
        <v>0</v>
      </c>
      <c r="W106" s="3">
        <f t="shared" si="13"/>
        <v>0</v>
      </c>
      <c r="X106" s="3">
        <f>W106/(1+Inputs!$B$38)^'Cash Flow Detail'!A106</f>
        <v>0</v>
      </c>
    </row>
    <row r="107" spans="1:24" x14ac:dyDescent="0.2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x14ac:dyDescent="0.2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x14ac:dyDescent="0.2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x14ac:dyDescent="0.2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x14ac:dyDescent="0.2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x14ac:dyDescent="0.2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x14ac:dyDescent="0.2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x14ac:dyDescent="0.2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x14ac:dyDescent="0.2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x14ac:dyDescent="0.2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x14ac:dyDescent="0.2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x14ac:dyDescent="0.2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x14ac:dyDescent="0.2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x14ac:dyDescent="0.2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x14ac:dyDescent="0.2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x14ac:dyDescent="0.2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x14ac:dyDescent="0.2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x14ac:dyDescent="0.2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</sheetData>
  <mergeCells count="4">
    <mergeCell ref="A1:B1"/>
    <mergeCell ref="A2:B2"/>
    <mergeCell ref="A4:B4"/>
    <mergeCell ref="A3:B3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5"/>
  <sheetViews>
    <sheetView workbookViewId="0">
      <selection activeCell="F28" sqref="F28"/>
    </sheetView>
  </sheetViews>
  <sheetFormatPr defaultColWidth="9.140625" defaultRowHeight="11.25" x14ac:dyDescent="0.2"/>
  <cols>
    <col min="1" max="1" width="4.5703125" style="8" bestFit="1" customWidth="1"/>
    <col min="2" max="2" width="4.140625" style="8" bestFit="1" customWidth="1"/>
    <col min="3" max="3" width="6.28515625" style="8" bestFit="1" customWidth="1"/>
    <col min="4" max="5" width="12.28515625" style="8" bestFit="1" customWidth="1"/>
    <col min="6" max="6" width="11.140625" style="8" bestFit="1" customWidth="1"/>
    <col min="7" max="7" width="9" style="8" bestFit="1" customWidth="1"/>
    <col min="8" max="8" width="6.28515625" style="8" bestFit="1" customWidth="1"/>
    <col min="9" max="10" width="11" style="8" bestFit="1" customWidth="1"/>
    <col min="11" max="11" width="11.140625" style="8" bestFit="1" customWidth="1"/>
    <col min="12" max="12" width="10.140625" style="8" bestFit="1" customWidth="1"/>
    <col min="13" max="13" width="6.28515625" style="8" bestFit="1" customWidth="1"/>
    <col min="14" max="15" width="11" style="8" bestFit="1" customWidth="1"/>
    <col min="16" max="16" width="11.140625" style="8" bestFit="1" customWidth="1"/>
    <col min="17" max="17" width="9" style="8" bestFit="1" customWidth="1"/>
    <col min="18" max="18" width="6.28515625" style="8" bestFit="1" customWidth="1"/>
    <col min="19" max="20" width="11" style="8" bestFit="1" customWidth="1"/>
    <col min="21" max="21" width="11.140625" style="8" bestFit="1" customWidth="1"/>
    <col min="22" max="22" width="11.42578125" style="8" bestFit="1" customWidth="1"/>
    <col min="23" max="23" width="6.28515625" style="8" bestFit="1" customWidth="1"/>
    <col min="24" max="25" width="10.140625" style="8" bestFit="1" customWidth="1"/>
    <col min="26" max="26" width="11.140625" style="8" bestFit="1" customWidth="1"/>
    <col min="27" max="27" width="9.28515625" style="8" bestFit="1" customWidth="1"/>
    <col min="28" max="28" width="6.28515625" style="8" bestFit="1" customWidth="1"/>
    <col min="29" max="30" width="9.85546875" style="8" bestFit="1" customWidth="1"/>
    <col min="31" max="31" width="11.140625" style="8" bestFit="1" customWidth="1"/>
    <col min="32" max="32" width="9" style="8" bestFit="1" customWidth="1"/>
    <col min="33" max="16384" width="9.140625" style="8"/>
  </cols>
  <sheetData>
    <row r="1" spans="1:32" s="5" customFormat="1" ht="12.75" customHeight="1" x14ac:dyDescent="0.2">
      <c r="C1" s="108" t="str">
        <f>Inputs!B42</f>
        <v>Ultra-Agg</v>
      </c>
      <c r="D1" s="108"/>
      <c r="E1" s="108"/>
      <c r="F1" s="108"/>
      <c r="G1" s="108"/>
      <c r="H1" s="106" t="str">
        <f>Inputs!C42</f>
        <v>Aggressive</v>
      </c>
      <c r="I1" s="106"/>
      <c r="J1" s="106"/>
      <c r="K1" s="106"/>
      <c r="L1" s="106"/>
      <c r="M1" s="106" t="str">
        <f>Inputs!D42</f>
        <v>Moderate</v>
      </c>
      <c r="N1" s="106"/>
      <c r="O1" s="106"/>
      <c r="P1" s="106"/>
      <c r="Q1" s="106"/>
      <c r="R1" s="106" t="str">
        <f>Inputs!E42</f>
        <v>Conservative</v>
      </c>
      <c r="S1" s="106"/>
      <c r="T1" s="106"/>
      <c r="U1" s="106"/>
      <c r="V1" s="106"/>
      <c r="W1" s="106" t="str">
        <f>Inputs!F42</f>
        <v>Ultra-Cons</v>
      </c>
      <c r="X1" s="106"/>
      <c r="Y1" s="106"/>
      <c r="Z1" s="106"/>
      <c r="AA1" s="106"/>
      <c r="AB1" s="106" t="str">
        <f>Inputs!G42</f>
        <v>Defensive</v>
      </c>
      <c r="AC1" s="106"/>
      <c r="AD1" s="106"/>
      <c r="AE1" s="106"/>
      <c r="AF1" s="106"/>
    </row>
    <row r="2" spans="1:32" s="6" customFormat="1" x14ac:dyDescent="0.2">
      <c r="F2" s="26" t="str">
        <f>Inputs!A44</f>
        <v>Arith. Return:</v>
      </c>
      <c r="G2" s="26">
        <f>Inputs!B44</f>
        <v>8.3320000000000061E-2</v>
      </c>
      <c r="K2" s="6" t="s">
        <v>1</v>
      </c>
      <c r="L2" s="27">
        <f>Inputs!C44</f>
        <v>7.51440000000001E-2</v>
      </c>
      <c r="P2" s="6" t="s">
        <v>1</v>
      </c>
      <c r="Q2" s="27">
        <f>Inputs!D44</f>
        <v>6.6968000000000139E-2</v>
      </c>
      <c r="U2" s="6" t="s">
        <v>1</v>
      </c>
      <c r="V2" s="27">
        <f>Inputs!E44</f>
        <v>5.8791999999999955E-2</v>
      </c>
      <c r="Z2" s="6" t="s">
        <v>1</v>
      </c>
      <c r="AA2" s="27">
        <f>Inputs!F44</f>
        <v>5.0615999999999994E-2</v>
      </c>
      <c r="AE2" s="6" t="s">
        <v>1</v>
      </c>
      <c r="AF2" s="27">
        <f>Inputs!G44</f>
        <v>4.2440000000000033E-2</v>
      </c>
    </row>
    <row r="3" spans="1:32" s="6" customFormat="1" x14ac:dyDescent="0.2">
      <c r="D3" s="107" t="s">
        <v>19</v>
      </c>
      <c r="E3" s="107"/>
      <c r="F3" s="6" t="s">
        <v>15</v>
      </c>
      <c r="G3" s="26">
        <f>Inputs!B45</f>
        <v>0.18</v>
      </c>
      <c r="I3" s="107" t="s">
        <v>19</v>
      </c>
      <c r="J3" s="107"/>
      <c r="K3" s="6" t="s">
        <v>15</v>
      </c>
      <c r="L3" s="27">
        <f>Inputs!C45</f>
        <v>0.14449913494550756</v>
      </c>
      <c r="N3" s="107" t="s">
        <v>19</v>
      </c>
      <c r="O3" s="107"/>
      <c r="P3" s="6" t="s">
        <v>15</v>
      </c>
      <c r="Q3" s="27">
        <f>Inputs!D45</f>
        <v>0.11063453348751465</v>
      </c>
      <c r="S3" s="107" t="s">
        <v>19</v>
      </c>
      <c r="T3" s="107"/>
      <c r="U3" s="6" t="s">
        <v>15</v>
      </c>
      <c r="V3" s="27">
        <f>Inputs!E45</f>
        <v>8.0498447189992439E-2</v>
      </c>
      <c r="X3" s="107" t="s">
        <v>19</v>
      </c>
      <c r="Y3" s="107"/>
      <c r="Z3" s="6" t="s">
        <v>15</v>
      </c>
      <c r="AA3" s="27">
        <f>Inputs!F45</f>
        <v>6.0000000000000005E-2</v>
      </c>
      <c r="AC3" s="107" t="s">
        <v>19</v>
      </c>
      <c r="AD3" s="107"/>
      <c r="AE3" s="6" t="s">
        <v>15</v>
      </c>
      <c r="AF3" s="27">
        <f>Inputs!G45</f>
        <v>0.06</v>
      </c>
    </row>
    <row r="4" spans="1:32" s="5" customFormat="1" x14ac:dyDescent="0.2">
      <c r="A4" s="5" t="str">
        <f>'Cash Flow Detail'!A5</f>
        <v>Year</v>
      </c>
      <c r="B4" s="5" t="str">
        <f>'Cash Flow Detail'!B5</f>
        <v>Age</v>
      </c>
      <c r="C4" s="5" t="s">
        <v>1</v>
      </c>
      <c r="D4" s="5" t="s">
        <v>20</v>
      </c>
      <c r="E4" s="5" t="s">
        <v>21</v>
      </c>
      <c r="F4" s="5" t="s">
        <v>7</v>
      </c>
      <c r="G4" s="5" t="s">
        <v>8</v>
      </c>
      <c r="H4" s="5" t="s">
        <v>1</v>
      </c>
      <c r="I4" s="5" t="s">
        <v>20</v>
      </c>
      <c r="J4" s="5" t="s">
        <v>21</v>
      </c>
      <c r="K4" s="5" t="s">
        <v>7</v>
      </c>
      <c r="L4" s="5" t="s">
        <v>8</v>
      </c>
      <c r="M4" s="5" t="s">
        <v>1</v>
      </c>
      <c r="N4" s="5" t="s">
        <v>20</v>
      </c>
      <c r="O4" s="5" t="s">
        <v>21</v>
      </c>
      <c r="P4" s="5" t="s">
        <v>7</v>
      </c>
      <c r="Q4" s="5" t="s">
        <v>8</v>
      </c>
      <c r="R4" s="5" t="s">
        <v>1</v>
      </c>
      <c r="S4" s="5" t="s">
        <v>20</v>
      </c>
      <c r="T4" s="5" t="s">
        <v>21</v>
      </c>
      <c r="U4" s="5" t="s">
        <v>7</v>
      </c>
      <c r="V4" s="5" t="s">
        <v>8</v>
      </c>
      <c r="W4" s="5" t="s">
        <v>1</v>
      </c>
      <c r="X4" s="5" t="s">
        <v>20</v>
      </c>
      <c r="Y4" s="5" t="s">
        <v>21</v>
      </c>
      <c r="Z4" s="5" t="s">
        <v>7</v>
      </c>
      <c r="AA4" s="5" t="s">
        <v>8</v>
      </c>
      <c r="AB4" s="5" t="s">
        <v>1</v>
      </c>
      <c r="AC4" s="5" t="s">
        <v>20</v>
      </c>
      <c r="AD4" s="5" t="s">
        <v>21</v>
      </c>
      <c r="AE4" s="5" t="s">
        <v>7</v>
      </c>
      <c r="AF4" s="5" t="s">
        <v>8</v>
      </c>
    </row>
    <row r="5" spans="1:32" x14ac:dyDescent="0.2">
      <c r="A5" s="8">
        <f>'Cash Flow Detail'!A6</f>
        <v>0</v>
      </c>
      <c r="B5" s="8">
        <f>'Cash Flow Detail'!B6</f>
        <v>40</v>
      </c>
      <c r="C5" s="9" t="e">
        <f ca="1">LN(_xll.LognormalValue(G$2,G$3))</f>
        <v>#NAME?</v>
      </c>
      <c r="D5" s="7" t="e">
        <f ca="1">'Cash Flow Detail'!$W6*(1+C5)</f>
        <v>#NAME?</v>
      </c>
      <c r="E5" s="7" t="e">
        <f ca="1">D5/(1+Inputs!$B$38)^'Cash Flow Detail'!$A6</f>
        <v>#NAME?</v>
      </c>
      <c r="F5" s="7" t="e">
        <f ca="1">_xll.SimulationMedian(E5)</f>
        <v>#NAME?</v>
      </c>
      <c r="G5" s="10" t="e">
        <f ca="1">_xll.SimulationInterval(E5,0,)</f>
        <v>#NAME?</v>
      </c>
      <c r="H5" s="9" t="e">
        <f ca="1">LN(_xll.LognormalValue(L$2,L$3))</f>
        <v>#NAME?</v>
      </c>
      <c r="I5" s="7" t="e">
        <f ca="1">'Cash Flow Detail'!$W6*(1+H5)</f>
        <v>#NAME?</v>
      </c>
      <c r="J5" s="7" t="e">
        <f ca="1">I5/(1+Inputs!$B$38)^'Cash Flow Detail'!$A6</f>
        <v>#NAME?</v>
      </c>
      <c r="K5" s="7" t="e">
        <f ca="1">_xll.SimulationMedian(J5)</f>
        <v>#NAME?</v>
      </c>
      <c r="L5" s="10" t="e">
        <f ca="1">_xll.SimulationInterval(J5,0,)</f>
        <v>#NAME?</v>
      </c>
      <c r="M5" s="9" t="e">
        <f ca="1">LN(_xll.LognormalValue(Q$2,Q$3))</f>
        <v>#NAME?</v>
      </c>
      <c r="N5" s="7" t="e">
        <f ca="1">'Cash Flow Detail'!$W6*(1+M5)</f>
        <v>#NAME?</v>
      </c>
      <c r="O5" s="7" t="e">
        <f ca="1">N5/(1+Inputs!$B$38)^'Cash Flow Detail'!$A6</f>
        <v>#NAME?</v>
      </c>
      <c r="P5" s="7" t="e">
        <f ca="1">_xll.SimulationMedian(O5)</f>
        <v>#NAME?</v>
      </c>
      <c r="Q5" s="10" t="e">
        <f ca="1">_xll.SimulationInterval(O5,0,)</f>
        <v>#NAME?</v>
      </c>
      <c r="R5" s="9" t="e">
        <f ca="1">LN(_xll.LognormalValue(V$2,V$3))</f>
        <v>#NAME?</v>
      </c>
      <c r="S5" s="7" t="e">
        <f ca="1">'Cash Flow Detail'!$W6*(1+R5)</f>
        <v>#NAME?</v>
      </c>
      <c r="T5" s="7" t="e">
        <f ca="1">S5/(1+Inputs!$B$38)^'Cash Flow Detail'!$A6</f>
        <v>#NAME?</v>
      </c>
      <c r="U5" s="7" t="e">
        <f ca="1">_xll.SimulationMedian(T5)</f>
        <v>#NAME?</v>
      </c>
      <c r="V5" s="10" t="e">
        <f ca="1">_xll.SimulationInterval(T5,0,)</f>
        <v>#NAME?</v>
      </c>
      <c r="W5" s="9" t="e">
        <f ca="1">LN(_xll.LognormalValue(AA$2,AA$3))</f>
        <v>#NAME?</v>
      </c>
      <c r="X5" s="7" t="e">
        <f ca="1">'Cash Flow Detail'!$W6*(1+W5)</f>
        <v>#NAME?</v>
      </c>
      <c r="Y5" s="7" t="e">
        <f ca="1">X5/(1+Inputs!$B$38)^'Cash Flow Detail'!$A6</f>
        <v>#NAME?</v>
      </c>
      <c r="Z5" s="7" t="e">
        <f ca="1">_xll.SimulationMedian(Y5)</f>
        <v>#NAME?</v>
      </c>
      <c r="AA5" s="10" t="e">
        <f ca="1">_xll.SimulationInterval(Y5,0,)</f>
        <v>#NAME?</v>
      </c>
      <c r="AB5" s="9" t="e">
        <f ca="1">LN(_xll.LognormalValue(AF$2,AF$3))</f>
        <v>#NAME?</v>
      </c>
      <c r="AC5" s="7" t="e">
        <f ca="1">'Cash Flow Detail'!$W6*(1+AB5)</f>
        <v>#NAME?</v>
      </c>
      <c r="AD5" s="7" t="e">
        <f ca="1">AC5/(1+Inputs!$B$38)^'Cash Flow Detail'!$A6</f>
        <v>#NAME?</v>
      </c>
      <c r="AE5" s="7" t="e">
        <f ca="1">_xll.SimulationMedian(AD5)</f>
        <v>#NAME?</v>
      </c>
      <c r="AF5" s="10" t="e">
        <f ca="1">_xll.SimulationInterval(AD5,0,)</f>
        <v>#NAME?</v>
      </c>
    </row>
    <row r="6" spans="1:32" x14ac:dyDescent="0.2">
      <c r="A6" s="8">
        <f>'Cash Flow Detail'!A7</f>
        <v>1</v>
      </c>
      <c r="B6" s="8">
        <f>'Cash Flow Detail'!B7</f>
        <v>41</v>
      </c>
      <c r="C6" s="9" t="e">
        <f ca="1">LN(_xll.LognormalValue(G$2,G$3))</f>
        <v>#NAME?</v>
      </c>
      <c r="D6" s="7" t="e">
        <f ca="1">('Cash Flow Detail'!$W7+D5)*(1+C6)</f>
        <v>#NAME?</v>
      </c>
      <c r="E6" s="7" t="e">
        <f ca="1">D6/(1+Inputs!$B$38)^'Cash Flow Detail'!$A7</f>
        <v>#NAME?</v>
      </c>
      <c r="F6" s="7" t="e">
        <f ca="1">_xll.SimulationMedian(E6)</f>
        <v>#NAME?</v>
      </c>
      <c r="G6" s="10" t="e">
        <f ca="1">_xll.SimulationInterval(E6,0,)</f>
        <v>#NAME?</v>
      </c>
      <c r="H6" s="9" t="e">
        <f ca="1">LN(_xll.LognormalValue(L$2,L$3))</f>
        <v>#NAME?</v>
      </c>
      <c r="I6" s="7" t="e">
        <f ca="1">('Cash Flow Detail'!$W7+I5)*(1+H6)</f>
        <v>#NAME?</v>
      </c>
      <c r="J6" s="7" t="e">
        <f ca="1">I6/(1+Inputs!$B$38)^'Cash Flow Detail'!$A7</f>
        <v>#NAME?</v>
      </c>
      <c r="K6" s="7" t="e">
        <f ca="1">_xll.SimulationMedian(J6)</f>
        <v>#NAME?</v>
      </c>
      <c r="L6" s="10" t="e">
        <f ca="1">_xll.SimulationInterval(J6,0,)</f>
        <v>#NAME?</v>
      </c>
      <c r="M6" s="9" t="e">
        <f ca="1">LN(_xll.LognormalValue(Q$2,Q$3))</f>
        <v>#NAME?</v>
      </c>
      <c r="N6" s="7" t="e">
        <f ca="1">('Cash Flow Detail'!$W7+N5)*(1+M6)</f>
        <v>#NAME?</v>
      </c>
      <c r="O6" s="7" t="e">
        <f ca="1">N6/(1+Inputs!$B$38)^'Cash Flow Detail'!$A7</f>
        <v>#NAME?</v>
      </c>
      <c r="P6" s="7" t="e">
        <f ca="1">_xll.SimulationMedian(O6)</f>
        <v>#NAME?</v>
      </c>
      <c r="Q6" s="10" t="e">
        <f ca="1">_xll.SimulationInterval(O6,0,)</f>
        <v>#NAME?</v>
      </c>
      <c r="R6" s="9" t="e">
        <f ca="1">LN(_xll.LognormalValue(V$2,V$3))</f>
        <v>#NAME?</v>
      </c>
      <c r="S6" s="7" t="e">
        <f ca="1">('Cash Flow Detail'!$W7+S5)*(1+R6)</f>
        <v>#NAME?</v>
      </c>
      <c r="T6" s="7" t="e">
        <f ca="1">S6/(1+Inputs!$B$38)^'Cash Flow Detail'!$A7</f>
        <v>#NAME?</v>
      </c>
      <c r="U6" s="7" t="e">
        <f ca="1">_xll.SimulationMedian(T6)</f>
        <v>#NAME?</v>
      </c>
      <c r="V6" s="10" t="e">
        <f ca="1">_xll.SimulationInterval(T6,0,)</f>
        <v>#NAME?</v>
      </c>
      <c r="W6" s="9" t="e">
        <f ca="1">LN(_xll.LognormalValue(AA$2,AA$3))</f>
        <v>#NAME?</v>
      </c>
      <c r="X6" s="7" t="e">
        <f ca="1">('Cash Flow Detail'!$W7+X5)*(1+W6)</f>
        <v>#NAME?</v>
      </c>
      <c r="Y6" s="7" t="e">
        <f ca="1">X6/(1+Inputs!$B$38)^'Cash Flow Detail'!$A7</f>
        <v>#NAME?</v>
      </c>
      <c r="Z6" s="7" t="e">
        <f ca="1">_xll.SimulationMedian(Y6)</f>
        <v>#NAME?</v>
      </c>
      <c r="AA6" s="10" t="e">
        <f ca="1">_xll.SimulationInterval(Y6,0,)</f>
        <v>#NAME?</v>
      </c>
      <c r="AB6" s="9" t="e">
        <f ca="1">LN(_xll.LognormalValue(AF$2,AF$3))</f>
        <v>#NAME?</v>
      </c>
      <c r="AC6" s="7" t="e">
        <f ca="1">('Cash Flow Detail'!$W7+AC5)*(1+AB6)</f>
        <v>#NAME?</v>
      </c>
      <c r="AD6" s="7" t="e">
        <f ca="1">AC6/(1+Inputs!$B$38)^'Cash Flow Detail'!$A7</f>
        <v>#NAME?</v>
      </c>
      <c r="AE6" s="7" t="e">
        <f ca="1">_xll.SimulationMedian(AD6)</f>
        <v>#NAME?</v>
      </c>
      <c r="AF6" s="10" t="e">
        <f ca="1">_xll.SimulationInterval(AD6,0,)</f>
        <v>#NAME?</v>
      </c>
    </row>
    <row r="7" spans="1:32" x14ac:dyDescent="0.2">
      <c r="A7" s="8">
        <f>'Cash Flow Detail'!A8</f>
        <v>2</v>
      </c>
      <c r="B7" s="8">
        <f>'Cash Flow Detail'!B8</f>
        <v>42</v>
      </c>
      <c r="C7" s="9" t="e">
        <f ca="1">LN(_xll.LognormalValue(G$2,G$3))</f>
        <v>#NAME?</v>
      </c>
      <c r="D7" s="7" t="e">
        <f ca="1">('Cash Flow Detail'!$W8+D6)*(1+C7)</f>
        <v>#NAME?</v>
      </c>
      <c r="E7" s="7" t="e">
        <f ca="1">D7/(1+Inputs!$B$38)^'Cash Flow Detail'!$A8</f>
        <v>#NAME?</v>
      </c>
      <c r="F7" s="7" t="e">
        <f ca="1">_xll.SimulationMedian(E7)</f>
        <v>#NAME?</v>
      </c>
      <c r="G7" s="10" t="e">
        <f ca="1">_xll.SimulationInterval(E7,0,)</f>
        <v>#NAME?</v>
      </c>
      <c r="H7" s="9" t="e">
        <f ca="1">LN(_xll.LognormalValue(L$2,L$3))</f>
        <v>#NAME?</v>
      </c>
      <c r="I7" s="7" t="e">
        <f ca="1">('Cash Flow Detail'!$W8+I6)*(1+H7)</f>
        <v>#NAME?</v>
      </c>
      <c r="J7" s="7" t="e">
        <f ca="1">I7/(1+Inputs!$B$38)^'Cash Flow Detail'!$A8</f>
        <v>#NAME?</v>
      </c>
      <c r="K7" s="7" t="e">
        <f ca="1">_xll.SimulationMedian(J7)</f>
        <v>#NAME?</v>
      </c>
      <c r="L7" s="10" t="e">
        <f ca="1">_xll.SimulationInterval(J7,0,)</f>
        <v>#NAME?</v>
      </c>
      <c r="M7" s="9" t="e">
        <f ca="1">LN(_xll.LognormalValue(Q$2,Q$3))</f>
        <v>#NAME?</v>
      </c>
      <c r="N7" s="7" t="e">
        <f ca="1">('Cash Flow Detail'!$W8+N6)*(1+M7)</f>
        <v>#NAME?</v>
      </c>
      <c r="O7" s="7" t="e">
        <f ca="1">N7/(1+Inputs!$B$38)^'Cash Flow Detail'!$A8</f>
        <v>#NAME?</v>
      </c>
      <c r="P7" s="7" t="e">
        <f ca="1">_xll.SimulationMedian(O7)</f>
        <v>#NAME?</v>
      </c>
      <c r="Q7" s="10" t="e">
        <f ca="1">_xll.SimulationInterval(O7,0,)</f>
        <v>#NAME?</v>
      </c>
      <c r="R7" s="9" t="e">
        <f ca="1">LN(_xll.LognormalValue(V$2,V$3))</f>
        <v>#NAME?</v>
      </c>
      <c r="S7" s="7" t="e">
        <f ca="1">('Cash Flow Detail'!$W8+S6)*(1+R7)</f>
        <v>#NAME?</v>
      </c>
      <c r="T7" s="7" t="e">
        <f ca="1">S7/(1+Inputs!$B$38)^'Cash Flow Detail'!$A8</f>
        <v>#NAME?</v>
      </c>
      <c r="U7" s="7" t="e">
        <f ca="1">_xll.SimulationMedian(T7)</f>
        <v>#NAME?</v>
      </c>
      <c r="V7" s="10" t="e">
        <f ca="1">_xll.SimulationInterval(T7,0,)</f>
        <v>#NAME?</v>
      </c>
      <c r="W7" s="9" t="e">
        <f ca="1">LN(_xll.LognormalValue(AA$2,AA$3))</f>
        <v>#NAME?</v>
      </c>
      <c r="X7" s="7" t="e">
        <f ca="1">('Cash Flow Detail'!$W8+X6)*(1+W7)</f>
        <v>#NAME?</v>
      </c>
      <c r="Y7" s="7" t="e">
        <f ca="1">X7/(1+Inputs!$B$38)^'Cash Flow Detail'!$A8</f>
        <v>#NAME?</v>
      </c>
      <c r="Z7" s="7" t="e">
        <f ca="1">_xll.SimulationMedian(Y7)</f>
        <v>#NAME?</v>
      </c>
      <c r="AA7" s="10" t="e">
        <f ca="1">_xll.SimulationInterval(Y7,0,)</f>
        <v>#NAME?</v>
      </c>
      <c r="AB7" s="9" t="e">
        <f ca="1">LN(_xll.LognormalValue(AF$2,AF$3))</f>
        <v>#NAME?</v>
      </c>
      <c r="AC7" s="7" t="e">
        <f ca="1">('Cash Flow Detail'!$W8+AC6)*(1+AB7)</f>
        <v>#NAME?</v>
      </c>
      <c r="AD7" s="7" t="e">
        <f ca="1">AC7/(1+Inputs!$B$38)^'Cash Flow Detail'!$A8</f>
        <v>#NAME?</v>
      </c>
      <c r="AE7" s="7" t="e">
        <f ca="1">_xll.SimulationMedian(AD7)</f>
        <v>#NAME?</v>
      </c>
      <c r="AF7" s="10" t="e">
        <f ca="1">_xll.SimulationInterval(AD7,0,)</f>
        <v>#NAME?</v>
      </c>
    </row>
    <row r="8" spans="1:32" x14ac:dyDescent="0.2">
      <c r="A8" s="8">
        <f>'Cash Flow Detail'!A9</f>
        <v>3</v>
      </c>
      <c r="B8" s="8">
        <f>'Cash Flow Detail'!B9</f>
        <v>43</v>
      </c>
      <c r="C8" s="9" t="e">
        <f ca="1">LN(_xll.LognormalValue(G$2,G$3))</f>
        <v>#NAME?</v>
      </c>
      <c r="D8" s="7" t="e">
        <f ca="1">('Cash Flow Detail'!$W9+D7)*(1+C8)</f>
        <v>#NAME?</v>
      </c>
      <c r="E8" s="7" t="e">
        <f ca="1">D8/(1+Inputs!$B$38)^'Cash Flow Detail'!$A9</f>
        <v>#NAME?</v>
      </c>
      <c r="F8" s="7" t="e">
        <f ca="1">_xll.SimulationMedian(E8)</f>
        <v>#NAME?</v>
      </c>
      <c r="G8" s="10" t="e">
        <f ca="1">_xll.SimulationInterval(E8,0,)</f>
        <v>#NAME?</v>
      </c>
      <c r="H8" s="9" t="e">
        <f ca="1">LN(_xll.LognormalValue(L$2,L$3))</f>
        <v>#NAME?</v>
      </c>
      <c r="I8" s="7" t="e">
        <f ca="1">('Cash Flow Detail'!$W9+I7)*(1+H8)</f>
        <v>#NAME?</v>
      </c>
      <c r="J8" s="7" t="e">
        <f ca="1">I8/(1+Inputs!$B$38)^'Cash Flow Detail'!$A9</f>
        <v>#NAME?</v>
      </c>
      <c r="K8" s="7" t="e">
        <f ca="1">_xll.SimulationMedian(J8)</f>
        <v>#NAME?</v>
      </c>
      <c r="L8" s="10" t="e">
        <f ca="1">_xll.SimulationInterval(J8,0,)</f>
        <v>#NAME?</v>
      </c>
      <c r="M8" s="9" t="e">
        <f ca="1">LN(_xll.LognormalValue(Q$2,Q$3))</f>
        <v>#NAME?</v>
      </c>
      <c r="N8" s="7" t="e">
        <f ca="1">('Cash Flow Detail'!$W9+N7)*(1+M8)</f>
        <v>#NAME?</v>
      </c>
      <c r="O8" s="7" t="e">
        <f ca="1">N8/(1+Inputs!$B$38)^'Cash Flow Detail'!$A9</f>
        <v>#NAME?</v>
      </c>
      <c r="P8" s="7" t="e">
        <f ca="1">_xll.SimulationMedian(O8)</f>
        <v>#NAME?</v>
      </c>
      <c r="Q8" s="10" t="e">
        <f ca="1">_xll.SimulationInterval(O8,0,)</f>
        <v>#NAME?</v>
      </c>
      <c r="R8" s="9" t="e">
        <f ca="1">LN(_xll.LognormalValue(V$2,V$3))</f>
        <v>#NAME?</v>
      </c>
      <c r="S8" s="7" t="e">
        <f ca="1">('Cash Flow Detail'!$W9+S7)*(1+R8)</f>
        <v>#NAME?</v>
      </c>
      <c r="T8" s="7" t="e">
        <f ca="1">S8/(1+Inputs!$B$38)^'Cash Flow Detail'!$A9</f>
        <v>#NAME?</v>
      </c>
      <c r="U8" s="7" t="e">
        <f ca="1">_xll.SimulationMedian(T8)</f>
        <v>#NAME?</v>
      </c>
      <c r="V8" s="10" t="e">
        <f ca="1">_xll.SimulationInterval(T8,0,)</f>
        <v>#NAME?</v>
      </c>
      <c r="W8" s="9" t="e">
        <f ca="1">LN(_xll.LognormalValue(AA$2,AA$3))</f>
        <v>#NAME?</v>
      </c>
      <c r="X8" s="7" t="e">
        <f ca="1">('Cash Flow Detail'!$W9+X7)*(1+W8)</f>
        <v>#NAME?</v>
      </c>
      <c r="Y8" s="7" t="e">
        <f ca="1">X8/(1+Inputs!$B$38)^'Cash Flow Detail'!$A9</f>
        <v>#NAME?</v>
      </c>
      <c r="Z8" s="7" t="e">
        <f ca="1">_xll.SimulationMedian(Y8)</f>
        <v>#NAME?</v>
      </c>
      <c r="AA8" s="10" t="e">
        <f ca="1">_xll.SimulationInterval(Y8,0,)</f>
        <v>#NAME?</v>
      </c>
      <c r="AB8" s="9" t="e">
        <f ca="1">LN(_xll.LognormalValue(AF$2,AF$3))</f>
        <v>#NAME?</v>
      </c>
      <c r="AC8" s="7" t="e">
        <f ca="1">('Cash Flow Detail'!$W9+AC7)*(1+AB8)</f>
        <v>#NAME?</v>
      </c>
      <c r="AD8" s="7" t="e">
        <f ca="1">AC8/(1+Inputs!$B$38)^'Cash Flow Detail'!$A9</f>
        <v>#NAME?</v>
      </c>
      <c r="AE8" s="7" t="e">
        <f ca="1">_xll.SimulationMedian(AD8)</f>
        <v>#NAME?</v>
      </c>
      <c r="AF8" s="10" t="e">
        <f ca="1">_xll.SimulationInterval(AD8,0,)</f>
        <v>#NAME?</v>
      </c>
    </row>
    <row r="9" spans="1:32" x14ac:dyDescent="0.2">
      <c r="A9" s="8">
        <f>'Cash Flow Detail'!A10</f>
        <v>4</v>
      </c>
      <c r="B9" s="8">
        <f>'Cash Flow Detail'!B10</f>
        <v>44</v>
      </c>
      <c r="C9" s="9" t="e">
        <f ca="1">LN(_xll.LognormalValue(G$2,G$3))</f>
        <v>#NAME?</v>
      </c>
      <c r="D9" s="7" t="e">
        <f ca="1">('Cash Flow Detail'!$W10+D8)*(1+C9)</f>
        <v>#NAME?</v>
      </c>
      <c r="E9" s="7" t="e">
        <f ca="1">D9/(1+Inputs!$B$38)^'Cash Flow Detail'!$A10</f>
        <v>#NAME?</v>
      </c>
      <c r="F9" s="7" t="e">
        <f ca="1">_xll.SimulationMedian(E9)</f>
        <v>#NAME?</v>
      </c>
      <c r="G9" s="10" t="e">
        <f ca="1">_xll.SimulationInterval(E9,0,)</f>
        <v>#NAME?</v>
      </c>
      <c r="H9" s="9" t="e">
        <f ca="1">LN(_xll.LognormalValue(L$2,L$3))</f>
        <v>#NAME?</v>
      </c>
      <c r="I9" s="7" t="e">
        <f ca="1">('Cash Flow Detail'!$W10+I8)*(1+H9)</f>
        <v>#NAME?</v>
      </c>
      <c r="J9" s="7" t="e">
        <f ca="1">I9/(1+Inputs!$B$38)^'Cash Flow Detail'!$A10</f>
        <v>#NAME?</v>
      </c>
      <c r="K9" s="7" t="e">
        <f ca="1">_xll.SimulationMedian(J9)</f>
        <v>#NAME?</v>
      </c>
      <c r="L9" s="10" t="e">
        <f ca="1">_xll.SimulationInterval(J9,0,)</f>
        <v>#NAME?</v>
      </c>
      <c r="M9" s="9" t="e">
        <f ca="1">LN(_xll.LognormalValue(Q$2,Q$3))</f>
        <v>#NAME?</v>
      </c>
      <c r="N9" s="7" t="e">
        <f ca="1">('Cash Flow Detail'!$W10+N8)*(1+M9)</f>
        <v>#NAME?</v>
      </c>
      <c r="O9" s="7" t="e">
        <f ca="1">N9/(1+Inputs!$B$38)^'Cash Flow Detail'!$A10</f>
        <v>#NAME?</v>
      </c>
      <c r="P9" s="7" t="e">
        <f ca="1">_xll.SimulationMedian(O9)</f>
        <v>#NAME?</v>
      </c>
      <c r="Q9" s="10" t="e">
        <f ca="1">_xll.SimulationInterval(O9,0,)</f>
        <v>#NAME?</v>
      </c>
      <c r="R9" s="9" t="e">
        <f ca="1">LN(_xll.LognormalValue(V$2,V$3))</f>
        <v>#NAME?</v>
      </c>
      <c r="S9" s="7" t="e">
        <f ca="1">('Cash Flow Detail'!$W10+S8)*(1+R9)</f>
        <v>#NAME?</v>
      </c>
      <c r="T9" s="7" t="e">
        <f ca="1">S9/(1+Inputs!$B$38)^'Cash Flow Detail'!$A10</f>
        <v>#NAME?</v>
      </c>
      <c r="U9" s="7" t="e">
        <f ca="1">_xll.SimulationMedian(T9)</f>
        <v>#NAME?</v>
      </c>
      <c r="V9" s="10" t="e">
        <f ca="1">_xll.SimulationInterval(T9,0,)</f>
        <v>#NAME?</v>
      </c>
      <c r="W9" s="9" t="e">
        <f ca="1">LN(_xll.LognormalValue(AA$2,AA$3))</f>
        <v>#NAME?</v>
      </c>
      <c r="X9" s="7" t="e">
        <f ca="1">('Cash Flow Detail'!$W10+X8)*(1+W9)</f>
        <v>#NAME?</v>
      </c>
      <c r="Y9" s="7" t="e">
        <f ca="1">X9/(1+Inputs!$B$38)^'Cash Flow Detail'!$A10</f>
        <v>#NAME?</v>
      </c>
      <c r="Z9" s="7" t="e">
        <f ca="1">_xll.SimulationMedian(Y9)</f>
        <v>#NAME?</v>
      </c>
      <c r="AA9" s="10" t="e">
        <f ca="1">_xll.SimulationInterval(Y9,0,)</f>
        <v>#NAME?</v>
      </c>
      <c r="AB9" s="9" t="e">
        <f ca="1">LN(_xll.LognormalValue(AF$2,AF$3))</f>
        <v>#NAME?</v>
      </c>
      <c r="AC9" s="7" t="e">
        <f ca="1">('Cash Flow Detail'!$W10+AC8)*(1+AB9)</f>
        <v>#NAME?</v>
      </c>
      <c r="AD9" s="7" t="e">
        <f ca="1">AC9/(1+Inputs!$B$38)^'Cash Flow Detail'!$A10</f>
        <v>#NAME?</v>
      </c>
      <c r="AE9" s="7" t="e">
        <f ca="1">_xll.SimulationMedian(AD9)</f>
        <v>#NAME?</v>
      </c>
      <c r="AF9" s="10" t="e">
        <f ca="1">_xll.SimulationInterval(AD9,0,)</f>
        <v>#NAME?</v>
      </c>
    </row>
    <row r="10" spans="1:32" x14ac:dyDescent="0.2">
      <c r="A10" s="8">
        <f>'Cash Flow Detail'!A11</f>
        <v>5</v>
      </c>
      <c r="B10" s="8">
        <f>'Cash Flow Detail'!B11</f>
        <v>45</v>
      </c>
      <c r="C10" s="9" t="e">
        <f ca="1">LN(_xll.LognormalValue(G$2,G$3))</f>
        <v>#NAME?</v>
      </c>
      <c r="D10" s="7" t="e">
        <f ca="1">('Cash Flow Detail'!$W11+D9)*(1+C10)</f>
        <v>#NAME?</v>
      </c>
      <c r="E10" s="7" t="e">
        <f ca="1">D10/(1+Inputs!$B$38)^'Cash Flow Detail'!$A11</f>
        <v>#NAME?</v>
      </c>
      <c r="F10" s="7" t="e">
        <f ca="1">_xll.SimulationMedian(E10)</f>
        <v>#NAME?</v>
      </c>
      <c r="G10" s="10" t="e">
        <f ca="1">_xll.SimulationInterval(E10,0,)</f>
        <v>#NAME?</v>
      </c>
      <c r="H10" s="9" t="e">
        <f ca="1">LN(_xll.LognormalValue(L$2,L$3))</f>
        <v>#NAME?</v>
      </c>
      <c r="I10" s="7" t="e">
        <f ca="1">('Cash Flow Detail'!$W11+I9)*(1+H10)</f>
        <v>#NAME?</v>
      </c>
      <c r="J10" s="7" t="e">
        <f ca="1">I10/(1+Inputs!$B$38)^'Cash Flow Detail'!$A11</f>
        <v>#NAME?</v>
      </c>
      <c r="K10" s="7" t="e">
        <f ca="1">_xll.SimulationMedian(J10)</f>
        <v>#NAME?</v>
      </c>
      <c r="L10" s="10" t="e">
        <f ca="1">_xll.SimulationInterval(J10,0,)</f>
        <v>#NAME?</v>
      </c>
      <c r="M10" s="9" t="e">
        <f ca="1">LN(_xll.LognormalValue(Q$2,Q$3))</f>
        <v>#NAME?</v>
      </c>
      <c r="N10" s="7" t="e">
        <f ca="1">('Cash Flow Detail'!$W11+N9)*(1+M10)</f>
        <v>#NAME?</v>
      </c>
      <c r="O10" s="7" t="e">
        <f ca="1">N10/(1+Inputs!$B$38)^'Cash Flow Detail'!$A11</f>
        <v>#NAME?</v>
      </c>
      <c r="P10" s="7" t="e">
        <f ca="1">_xll.SimulationMedian(O10)</f>
        <v>#NAME?</v>
      </c>
      <c r="Q10" s="10" t="e">
        <f ca="1">_xll.SimulationInterval(O10,0,)</f>
        <v>#NAME?</v>
      </c>
      <c r="R10" s="9" t="e">
        <f ca="1">LN(_xll.LognormalValue(V$2,V$3))</f>
        <v>#NAME?</v>
      </c>
      <c r="S10" s="7" t="e">
        <f ca="1">('Cash Flow Detail'!$W11+S9)*(1+R10)</f>
        <v>#NAME?</v>
      </c>
      <c r="T10" s="7" t="e">
        <f ca="1">S10/(1+Inputs!$B$38)^'Cash Flow Detail'!$A11</f>
        <v>#NAME?</v>
      </c>
      <c r="U10" s="7" t="e">
        <f ca="1">_xll.SimulationMedian(T10)</f>
        <v>#NAME?</v>
      </c>
      <c r="V10" s="10" t="e">
        <f ca="1">_xll.SimulationInterval(T10,0,)</f>
        <v>#NAME?</v>
      </c>
      <c r="W10" s="9" t="e">
        <f ca="1">LN(_xll.LognormalValue(AA$2,AA$3))</f>
        <v>#NAME?</v>
      </c>
      <c r="X10" s="7" t="e">
        <f ca="1">('Cash Flow Detail'!$W11+X9)*(1+W10)</f>
        <v>#NAME?</v>
      </c>
      <c r="Y10" s="7" t="e">
        <f ca="1">X10/(1+Inputs!$B$38)^'Cash Flow Detail'!$A11</f>
        <v>#NAME?</v>
      </c>
      <c r="Z10" s="7" t="e">
        <f ca="1">_xll.SimulationMedian(Y10)</f>
        <v>#NAME?</v>
      </c>
      <c r="AA10" s="10" t="e">
        <f ca="1">_xll.SimulationInterval(Y10,0,)</f>
        <v>#NAME?</v>
      </c>
      <c r="AB10" s="9" t="e">
        <f ca="1">LN(_xll.LognormalValue(AF$2,AF$3))</f>
        <v>#NAME?</v>
      </c>
      <c r="AC10" s="7" t="e">
        <f ca="1">('Cash Flow Detail'!$W11+AC9)*(1+AB10)</f>
        <v>#NAME?</v>
      </c>
      <c r="AD10" s="7" t="e">
        <f ca="1">AC10/(1+Inputs!$B$38)^'Cash Flow Detail'!$A11</f>
        <v>#NAME?</v>
      </c>
      <c r="AE10" s="7" t="e">
        <f ca="1">_xll.SimulationMedian(AD10)</f>
        <v>#NAME?</v>
      </c>
      <c r="AF10" s="10" t="e">
        <f ca="1">_xll.SimulationInterval(AD10,0,)</f>
        <v>#NAME?</v>
      </c>
    </row>
    <row r="11" spans="1:32" x14ac:dyDescent="0.2">
      <c r="A11" s="8">
        <f>'Cash Flow Detail'!A12</f>
        <v>6</v>
      </c>
      <c r="B11" s="8">
        <f>'Cash Flow Detail'!B12</f>
        <v>46</v>
      </c>
      <c r="C11" s="9" t="e">
        <f ca="1">LN(_xll.LognormalValue(G$2,G$3))</f>
        <v>#NAME?</v>
      </c>
      <c r="D11" s="7" t="e">
        <f ca="1">('Cash Flow Detail'!$W12+D10)*(1+C11)</f>
        <v>#NAME?</v>
      </c>
      <c r="E11" s="7" t="e">
        <f ca="1">D11/(1+Inputs!$B$38)^'Cash Flow Detail'!$A12</f>
        <v>#NAME?</v>
      </c>
      <c r="F11" s="7" t="e">
        <f ca="1">_xll.SimulationMedian(E11)</f>
        <v>#NAME?</v>
      </c>
      <c r="G11" s="10" t="e">
        <f ca="1">_xll.SimulationInterval(E11,0,)</f>
        <v>#NAME?</v>
      </c>
      <c r="H11" s="9" t="e">
        <f ca="1">LN(_xll.LognormalValue(L$2,L$3))</f>
        <v>#NAME?</v>
      </c>
      <c r="I11" s="7" t="e">
        <f ca="1">('Cash Flow Detail'!$W12+I10)*(1+H11)</f>
        <v>#NAME?</v>
      </c>
      <c r="J11" s="7" t="e">
        <f ca="1">I11/(1+Inputs!$B$38)^'Cash Flow Detail'!$A12</f>
        <v>#NAME?</v>
      </c>
      <c r="K11" s="7" t="e">
        <f ca="1">_xll.SimulationMedian(J11)</f>
        <v>#NAME?</v>
      </c>
      <c r="L11" s="10" t="e">
        <f ca="1">_xll.SimulationInterval(J11,0,)</f>
        <v>#NAME?</v>
      </c>
      <c r="M11" s="9" t="e">
        <f ca="1">LN(_xll.LognormalValue(Q$2,Q$3))</f>
        <v>#NAME?</v>
      </c>
      <c r="N11" s="7" t="e">
        <f ca="1">('Cash Flow Detail'!$W12+N10)*(1+M11)</f>
        <v>#NAME?</v>
      </c>
      <c r="O11" s="7" t="e">
        <f ca="1">N11/(1+Inputs!$B$38)^'Cash Flow Detail'!$A12</f>
        <v>#NAME?</v>
      </c>
      <c r="P11" s="7" t="e">
        <f ca="1">_xll.SimulationMedian(O11)</f>
        <v>#NAME?</v>
      </c>
      <c r="Q11" s="10" t="e">
        <f ca="1">_xll.SimulationInterval(O11,0,)</f>
        <v>#NAME?</v>
      </c>
      <c r="R11" s="9" t="e">
        <f ca="1">LN(_xll.LognormalValue(V$2,V$3))</f>
        <v>#NAME?</v>
      </c>
      <c r="S11" s="7" t="e">
        <f ca="1">('Cash Flow Detail'!$W12+S10)*(1+R11)</f>
        <v>#NAME?</v>
      </c>
      <c r="T11" s="7" t="e">
        <f ca="1">S11/(1+Inputs!$B$38)^'Cash Flow Detail'!$A12</f>
        <v>#NAME?</v>
      </c>
      <c r="U11" s="7" t="e">
        <f ca="1">_xll.SimulationMedian(T11)</f>
        <v>#NAME?</v>
      </c>
      <c r="V11" s="10" t="e">
        <f ca="1">_xll.SimulationInterval(T11,0,)</f>
        <v>#NAME?</v>
      </c>
      <c r="W11" s="9" t="e">
        <f ca="1">LN(_xll.LognormalValue(AA$2,AA$3))</f>
        <v>#NAME?</v>
      </c>
      <c r="X11" s="7" t="e">
        <f ca="1">('Cash Flow Detail'!$W12+X10)*(1+W11)</f>
        <v>#NAME?</v>
      </c>
      <c r="Y11" s="7" t="e">
        <f ca="1">X11/(1+Inputs!$B$38)^'Cash Flow Detail'!$A12</f>
        <v>#NAME?</v>
      </c>
      <c r="Z11" s="7" t="e">
        <f ca="1">_xll.SimulationMedian(Y11)</f>
        <v>#NAME?</v>
      </c>
      <c r="AA11" s="10" t="e">
        <f ca="1">_xll.SimulationInterval(Y11,0,)</f>
        <v>#NAME?</v>
      </c>
      <c r="AB11" s="9" t="e">
        <f ca="1">LN(_xll.LognormalValue(AF$2,AF$3))</f>
        <v>#NAME?</v>
      </c>
      <c r="AC11" s="7" t="e">
        <f ca="1">('Cash Flow Detail'!$W12+AC10)*(1+AB11)</f>
        <v>#NAME?</v>
      </c>
      <c r="AD11" s="7" t="e">
        <f ca="1">AC11/(1+Inputs!$B$38)^'Cash Flow Detail'!$A12</f>
        <v>#NAME?</v>
      </c>
      <c r="AE11" s="7" t="e">
        <f ca="1">_xll.SimulationMedian(AD11)</f>
        <v>#NAME?</v>
      </c>
      <c r="AF11" s="10" t="e">
        <f ca="1">_xll.SimulationInterval(AD11,0,)</f>
        <v>#NAME?</v>
      </c>
    </row>
    <row r="12" spans="1:32" x14ac:dyDescent="0.2">
      <c r="A12" s="8">
        <f>'Cash Flow Detail'!A13</f>
        <v>7</v>
      </c>
      <c r="B12" s="8">
        <f>'Cash Flow Detail'!B13</f>
        <v>47</v>
      </c>
      <c r="C12" s="9" t="e">
        <f ca="1">LN(_xll.LognormalValue(G$2,G$3))</f>
        <v>#NAME?</v>
      </c>
      <c r="D12" s="7" t="e">
        <f ca="1">('Cash Flow Detail'!$W13+D11)*(1+C12)</f>
        <v>#NAME?</v>
      </c>
      <c r="E12" s="7" t="e">
        <f ca="1">D12/(1+Inputs!$B$38)^'Cash Flow Detail'!$A13</f>
        <v>#NAME?</v>
      </c>
      <c r="F12" s="7" t="e">
        <f ca="1">_xll.SimulationMedian(E12)</f>
        <v>#NAME?</v>
      </c>
      <c r="G12" s="10" t="e">
        <f ca="1">_xll.SimulationInterval(E12,0,)</f>
        <v>#NAME?</v>
      </c>
      <c r="H12" s="9" t="e">
        <f ca="1">LN(_xll.LognormalValue(L$2,L$3))</f>
        <v>#NAME?</v>
      </c>
      <c r="I12" s="7" t="e">
        <f ca="1">('Cash Flow Detail'!$W13+I11)*(1+H12)</f>
        <v>#NAME?</v>
      </c>
      <c r="J12" s="7" t="e">
        <f ca="1">I12/(1+Inputs!$B$38)^'Cash Flow Detail'!$A13</f>
        <v>#NAME?</v>
      </c>
      <c r="K12" s="7" t="e">
        <f ca="1">_xll.SimulationMedian(J12)</f>
        <v>#NAME?</v>
      </c>
      <c r="L12" s="10" t="e">
        <f ca="1">_xll.SimulationInterval(J12,0,)</f>
        <v>#NAME?</v>
      </c>
      <c r="M12" s="9" t="e">
        <f ca="1">LN(_xll.LognormalValue(Q$2,Q$3))</f>
        <v>#NAME?</v>
      </c>
      <c r="N12" s="7" t="e">
        <f ca="1">('Cash Flow Detail'!$W13+N11)*(1+M12)</f>
        <v>#NAME?</v>
      </c>
      <c r="O12" s="7" t="e">
        <f ca="1">N12/(1+Inputs!$B$38)^'Cash Flow Detail'!$A13</f>
        <v>#NAME?</v>
      </c>
      <c r="P12" s="7" t="e">
        <f ca="1">_xll.SimulationMedian(O12)</f>
        <v>#NAME?</v>
      </c>
      <c r="Q12" s="10" t="e">
        <f ca="1">_xll.SimulationInterval(O12,0,)</f>
        <v>#NAME?</v>
      </c>
      <c r="R12" s="9" t="e">
        <f ca="1">LN(_xll.LognormalValue(V$2,V$3))</f>
        <v>#NAME?</v>
      </c>
      <c r="S12" s="7" t="e">
        <f ca="1">('Cash Flow Detail'!$W13+S11)*(1+R12)</f>
        <v>#NAME?</v>
      </c>
      <c r="T12" s="7" t="e">
        <f ca="1">S12/(1+Inputs!$B$38)^'Cash Flow Detail'!$A13</f>
        <v>#NAME?</v>
      </c>
      <c r="U12" s="7" t="e">
        <f ca="1">_xll.SimulationMedian(T12)</f>
        <v>#NAME?</v>
      </c>
      <c r="V12" s="10" t="e">
        <f ca="1">_xll.SimulationInterval(T12,0,)</f>
        <v>#NAME?</v>
      </c>
      <c r="W12" s="9" t="e">
        <f ca="1">LN(_xll.LognormalValue(AA$2,AA$3))</f>
        <v>#NAME?</v>
      </c>
      <c r="X12" s="7" t="e">
        <f ca="1">('Cash Flow Detail'!$W13+X11)*(1+W12)</f>
        <v>#NAME?</v>
      </c>
      <c r="Y12" s="7" t="e">
        <f ca="1">X12/(1+Inputs!$B$38)^'Cash Flow Detail'!$A13</f>
        <v>#NAME?</v>
      </c>
      <c r="Z12" s="7" t="e">
        <f ca="1">_xll.SimulationMedian(Y12)</f>
        <v>#NAME?</v>
      </c>
      <c r="AA12" s="10" t="e">
        <f ca="1">_xll.SimulationInterval(Y12,0,)</f>
        <v>#NAME?</v>
      </c>
      <c r="AB12" s="9" t="e">
        <f ca="1">LN(_xll.LognormalValue(AF$2,AF$3))</f>
        <v>#NAME?</v>
      </c>
      <c r="AC12" s="7" t="e">
        <f ca="1">('Cash Flow Detail'!$W13+AC11)*(1+AB12)</f>
        <v>#NAME?</v>
      </c>
      <c r="AD12" s="7" t="e">
        <f ca="1">AC12/(1+Inputs!$B$38)^'Cash Flow Detail'!$A13</f>
        <v>#NAME?</v>
      </c>
      <c r="AE12" s="7" t="e">
        <f ca="1">_xll.SimulationMedian(AD12)</f>
        <v>#NAME?</v>
      </c>
      <c r="AF12" s="10" t="e">
        <f ca="1">_xll.SimulationInterval(AD12,0,)</f>
        <v>#NAME?</v>
      </c>
    </row>
    <row r="13" spans="1:32" x14ac:dyDescent="0.2">
      <c r="A13" s="8">
        <f>'Cash Flow Detail'!A14</f>
        <v>8</v>
      </c>
      <c r="B13" s="8">
        <f>'Cash Flow Detail'!B14</f>
        <v>48</v>
      </c>
      <c r="C13" s="9" t="e">
        <f ca="1">LN(_xll.LognormalValue(G$2,G$3))</f>
        <v>#NAME?</v>
      </c>
      <c r="D13" s="7" t="e">
        <f ca="1">('Cash Flow Detail'!$W14+D12)*(1+C13)</f>
        <v>#NAME?</v>
      </c>
      <c r="E13" s="7" t="e">
        <f ca="1">D13/(1+Inputs!$B$38)^'Cash Flow Detail'!$A14</f>
        <v>#NAME?</v>
      </c>
      <c r="F13" s="7" t="e">
        <f ca="1">_xll.SimulationMedian(E13)</f>
        <v>#NAME?</v>
      </c>
      <c r="G13" s="10" t="e">
        <f ca="1">_xll.SimulationInterval(E13,0,)</f>
        <v>#NAME?</v>
      </c>
      <c r="H13" s="9" t="e">
        <f ca="1">LN(_xll.LognormalValue(L$2,L$3))</f>
        <v>#NAME?</v>
      </c>
      <c r="I13" s="7" t="e">
        <f ca="1">('Cash Flow Detail'!$W14+I12)*(1+H13)</f>
        <v>#NAME?</v>
      </c>
      <c r="J13" s="7" t="e">
        <f ca="1">I13/(1+Inputs!$B$38)^'Cash Flow Detail'!$A14</f>
        <v>#NAME?</v>
      </c>
      <c r="K13" s="7" t="e">
        <f ca="1">_xll.SimulationMedian(J13)</f>
        <v>#NAME?</v>
      </c>
      <c r="L13" s="10" t="e">
        <f ca="1">_xll.SimulationInterval(J13,0,)</f>
        <v>#NAME?</v>
      </c>
      <c r="M13" s="9" t="e">
        <f ca="1">LN(_xll.LognormalValue(Q$2,Q$3))</f>
        <v>#NAME?</v>
      </c>
      <c r="N13" s="7" t="e">
        <f ca="1">('Cash Flow Detail'!$W14+N12)*(1+M13)</f>
        <v>#NAME?</v>
      </c>
      <c r="O13" s="7" t="e">
        <f ca="1">N13/(1+Inputs!$B$38)^'Cash Flow Detail'!$A14</f>
        <v>#NAME?</v>
      </c>
      <c r="P13" s="7" t="e">
        <f ca="1">_xll.SimulationMedian(O13)</f>
        <v>#NAME?</v>
      </c>
      <c r="Q13" s="10" t="e">
        <f ca="1">_xll.SimulationInterval(O13,0,)</f>
        <v>#NAME?</v>
      </c>
      <c r="R13" s="9" t="e">
        <f ca="1">LN(_xll.LognormalValue(V$2,V$3))</f>
        <v>#NAME?</v>
      </c>
      <c r="S13" s="7" t="e">
        <f ca="1">('Cash Flow Detail'!$W14+S12)*(1+R13)</f>
        <v>#NAME?</v>
      </c>
      <c r="T13" s="7" t="e">
        <f ca="1">S13/(1+Inputs!$B$38)^'Cash Flow Detail'!$A14</f>
        <v>#NAME?</v>
      </c>
      <c r="U13" s="7" t="e">
        <f ca="1">_xll.SimulationMedian(T13)</f>
        <v>#NAME?</v>
      </c>
      <c r="V13" s="10" t="e">
        <f ca="1">_xll.SimulationInterval(T13,0,)</f>
        <v>#NAME?</v>
      </c>
      <c r="W13" s="9" t="e">
        <f ca="1">LN(_xll.LognormalValue(AA$2,AA$3))</f>
        <v>#NAME?</v>
      </c>
      <c r="X13" s="7" t="e">
        <f ca="1">('Cash Flow Detail'!$W14+X12)*(1+W13)</f>
        <v>#NAME?</v>
      </c>
      <c r="Y13" s="7" t="e">
        <f ca="1">X13/(1+Inputs!$B$38)^'Cash Flow Detail'!$A14</f>
        <v>#NAME?</v>
      </c>
      <c r="Z13" s="7" t="e">
        <f ca="1">_xll.SimulationMedian(Y13)</f>
        <v>#NAME?</v>
      </c>
      <c r="AA13" s="10" t="e">
        <f ca="1">_xll.SimulationInterval(Y13,0,)</f>
        <v>#NAME?</v>
      </c>
      <c r="AB13" s="9" t="e">
        <f ca="1">LN(_xll.LognormalValue(AF$2,AF$3))</f>
        <v>#NAME?</v>
      </c>
      <c r="AC13" s="7" t="e">
        <f ca="1">('Cash Flow Detail'!$W14+AC12)*(1+AB13)</f>
        <v>#NAME?</v>
      </c>
      <c r="AD13" s="7" t="e">
        <f ca="1">AC13/(1+Inputs!$B$38)^'Cash Flow Detail'!$A14</f>
        <v>#NAME?</v>
      </c>
      <c r="AE13" s="7" t="e">
        <f ca="1">_xll.SimulationMedian(AD13)</f>
        <v>#NAME?</v>
      </c>
      <c r="AF13" s="10" t="e">
        <f ca="1">_xll.SimulationInterval(AD13,0,)</f>
        <v>#NAME?</v>
      </c>
    </row>
    <row r="14" spans="1:32" x14ac:dyDescent="0.2">
      <c r="A14" s="8">
        <f>'Cash Flow Detail'!A15</f>
        <v>9</v>
      </c>
      <c r="B14" s="8">
        <f>'Cash Flow Detail'!B15</f>
        <v>49</v>
      </c>
      <c r="C14" s="9" t="e">
        <f ca="1">LN(_xll.LognormalValue(G$2,G$3))</f>
        <v>#NAME?</v>
      </c>
      <c r="D14" s="7" t="e">
        <f ca="1">('Cash Flow Detail'!$W15+D13)*(1+C14)</f>
        <v>#NAME?</v>
      </c>
      <c r="E14" s="7" t="e">
        <f ca="1">D14/(1+Inputs!$B$38)^'Cash Flow Detail'!$A15</f>
        <v>#NAME?</v>
      </c>
      <c r="F14" s="7" t="e">
        <f ca="1">_xll.SimulationMedian(E14)</f>
        <v>#NAME?</v>
      </c>
      <c r="G14" s="10" t="e">
        <f ca="1">_xll.SimulationInterval(E14,0,)</f>
        <v>#NAME?</v>
      </c>
      <c r="H14" s="9" t="e">
        <f ca="1">LN(_xll.LognormalValue(L$2,L$3))</f>
        <v>#NAME?</v>
      </c>
      <c r="I14" s="7" t="e">
        <f ca="1">('Cash Flow Detail'!$W15+I13)*(1+H14)</f>
        <v>#NAME?</v>
      </c>
      <c r="J14" s="7" t="e">
        <f ca="1">I14/(1+Inputs!$B$38)^'Cash Flow Detail'!$A15</f>
        <v>#NAME?</v>
      </c>
      <c r="K14" s="7" t="e">
        <f ca="1">_xll.SimulationMedian(J14)</f>
        <v>#NAME?</v>
      </c>
      <c r="L14" s="10" t="e">
        <f ca="1">_xll.SimulationInterval(J14,0,)</f>
        <v>#NAME?</v>
      </c>
      <c r="M14" s="9" t="e">
        <f ca="1">LN(_xll.LognormalValue(Q$2,Q$3))</f>
        <v>#NAME?</v>
      </c>
      <c r="N14" s="7" t="e">
        <f ca="1">('Cash Flow Detail'!$W15+N13)*(1+M14)</f>
        <v>#NAME?</v>
      </c>
      <c r="O14" s="7" t="e">
        <f ca="1">N14/(1+Inputs!$B$38)^'Cash Flow Detail'!$A15</f>
        <v>#NAME?</v>
      </c>
      <c r="P14" s="7" t="e">
        <f ca="1">_xll.SimulationMedian(O14)</f>
        <v>#NAME?</v>
      </c>
      <c r="Q14" s="10" t="e">
        <f ca="1">_xll.SimulationInterval(O14,0,)</f>
        <v>#NAME?</v>
      </c>
      <c r="R14" s="9" t="e">
        <f ca="1">LN(_xll.LognormalValue(V$2,V$3))</f>
        <v>#NAME?</v>
      </c>
      <c r="S14" s="7" t="e">
        <f ca="1">('Cash Flow Detail'!$W15+S13)*(1+R14)</f>
        <v>#NAME?</v>
      </c>
      <c r="T14" s="7" t="e">
        <f ca="1">S14/(1+Inputs!$B$38)^'Cash Flow Detail'!$A15</f>
        <v>#NAME?</v>
      </c>
      <c r="U14" s="7" t="e">
        <f ca="1">_xll.SimulationMedian(T14)</f>
        <v>#NAME?</v>
      </c>
      <c r="V14" s="10" t="e">
        <f ca="1">_xll.SimulationInterval(T14,0,)</f>
        <v>#NAME?</v>
      </c>
      <c r="W14" s="9" t="e">
        <f ca="1">LN(_xll.LognormalValue(AA$2,AA$3))</f>
        <v>#NAME?</v>
      </c>
      <c r="X14" s="7" t="e">
        <f ca="1">('Cash Flow Detail'!$W15+X13)*(1+W14)</f>
        <v>#NAME?</v>
      </c>
      <c r="Y14" s="7" t="e">
        <f ca="1">X14/(1+Inputs!$B$38)^'Cash Flow Detail'!$A15</f>
        <v>#NAME?</v>
      </c>
      <c r="Z14" s="7" t="e">
        <f ca="1">_xll.SimulationMedian(Y14)</f>
        <v>#NAME?</v>
      </c>
      <c r="AA14" s="10" t="e">
        <f ca="1">_xll.SimulationInterval(Y14,0,)</f>
        <v>#NAME?</v>
      </c>
      <c r="AB14" s="9" t="e">
        <f ca="1">LN(_xll.LognormalValue(AF$2,AF$3))</f>
        <v>#NAME?</v>
      </c>
      <c r="AC14" s="7" t="e">
        <f ca="1">('Cash Flow Detail'!$W15+AC13)*(1+AB14)</f>
        <v>#NAME?</v>
      </c>
      <c r="AD14" s="7" t="e">
        <f ca="1">AC14/(1+Inputs!$B$38)^'Cash Flow Detail'!$A15</f>
        <v>#NAME?</v>
      </c>
      <c r="AE14" s="7" t="e">
        <f ca="1">_xll.SimulationMedian(AD14)</f>
        <v>#NAME?</v>
      </c>
      <c r="AF14" s="10" t="e">
        <f ca="1">_xll.SimulationInterval(AD14,0,)</f>
        <v>#NAME?</v>
      </c>
    </row>
    <row r="15" spans="1:32" x14ac:dyDescent="0.2">
      <c r="A15" s="8">
        <f>'Cash Flow Detail'!A16</f>
        <v>10</v>
      </c>
      <c r="B15" s="8">
        <f>'Cash Flow Detail'!B16</f>
        <v>50</v>
      </c>
      <c r="C15" s="9" t="e">
        <f ca="1">LN(_xll.LognormalValue(G$2,G$3))</f>
        <v>#NAME?</v>
      </c>
      <c r="D15" s="7" t="e">
        <f ca="1">('Cash Flow Detail'!$W16+D14)*(1+C15)</f>
        <v>#NAME?</v>
      </c>
      <c r="E15" s="7" t="e">
        <f ca="1">D15/(1+Inputs!$B$38)^'Cash Flow Detail'!$A16</f>
        <v>#NAME?</v>
      </c>
      <c r="F15" s="7" t="e">
        <f ca="1">_xll.SimulationMedian(E15)</f>
        <v>#NAME?</v>
      </c>
      <c r="G15" s="10" t="e">
        <f ca="1">_xll.SimulationInterval(E15,0,)</f>
        <v>#NAME?</v>
      </c>
      <c r="H15" s="9" t="e">
        <f ca="1">LN(_xll.LognormalValue(L$2,L$3))</f>
        <v>#NAME?</v>
      </c>
      <c r="I15" s="7" t="e">
        <f ca="1">('Cash Flow Detail'!$W16+I14)*(1+H15)</f>
        <v>#NAME?</v>
      </c>
      <c r="J15" s="7" t="e">
        <f ca="1">I15/(1+Inputs!$B$38)^'Cash Flow Detail'!$A16</f>
        <v>#NAME?</v>
      </c>
      <c r="K15" s="7" t="e">
        <f ca="1">_xll.SimulationMedian(J15)</f>
        <v>#NAME?</v>
      </c>
      <c r="L15" s="10" t="e">
        <f ca="1">_xll.SimulationInterval(J15,0,)</f>
        <v>#NAME?</v>
      </c>
      <c r="M15" s="9" t="e">
        <f ca="1">LN(_xll.LognormalValue(Q$2,Q$3))</f>
        <v>#NAME?</v>
      </c>
      <c r="N15" s="7" t="e">
        <f ca="1">('Cash Flow Detail'!$W16+N14)*(1+M15)</f>
        <v>#NAME?</v>
      </c>
      <c r="O15" s="7" t="e">
        <f ca="1">N15/(1+Inputs!$B$38)^'Cash Flow Detail'!$A16</f>
        <v>#NAME?</v>
      </c>
      <c r="P15" s="7" t="e">
        <f ca="1">_xll.SimulationMedian(O15)</f>
        <v>#NAME?</v>
      </c>
      <c r="Q15" s="10" t="e">
        <f ca="1">_xll.SimulationInterval(O15,0,)</f>
        <v>#NAME?</v>
      </c>
      <c r="R15" s="9" t="e">
        <f ca="1">LN(_xll.LognormalValue(V$2,V$3))</f>
        <v>#NAME?</v>
      </c>
      <c r="S15" s="7" t="e">
        <f ca="1">('Cash Flow Detail'!$W16+S14)*(1+R15)</f>
        <v>#NAME?</v>
      </c>
      <c r="T15" s="7" t="e">
        <f ca="1">S15/(1+Inputs!$B$38)^'Cash Flow Detail'!$A16</f>
        <v>#NAME?</v>
      </c>
      <c r="U15" s="7" t="e">
        <f ca="1">_xll.SimulationMedian(T15)</f>
        <v>#NAME?</v>
      </c>
      <c r="V15" s="10" t="e">
        <f ca="1">_xll.SimulationInterval(T15,0,)</f>
        <v>#NAME?</v>
      </c>
      <c r="W15" s="9" t="e">
        <f ca="1">LN(_xll.LognormalValue(AA$2,AA$3))</f>
        <v>#NAME?</v>
      </c>
      <c r="X15" s="7" t="e">
        <f ca="1">('Cash Flow Detail'!$W16+X14)*(1+W15)</f>
        <v>#NAME?</v>
      </c>
      <c r="Y15" s="7" t="e">
        <f ca="1">X15/(1+Inputs!$B$38)^'Cash Flow Detail'!$A16</f>
        <v>#NAME?</v>
      </c>
      <c r="Z15" s="7" t="e">
        <f ca="1">_xll.SimulationMedian(Y15)</f>
        <v>#NAME?</v>
      </c>
      <c r="AA15" s="10" t="e">
        <f ca="1">_xll.SimulationInterval(Y15,0,)</f>
        <v>#NAME?</v>
      </c>
      <c r="AB15" s="9" t="e">
        <f ca="1">LN(_xll.LognormalValue(AF$2,AF$3))</f>
        <v>#NAME?</v>
      </c>
      <c r="AC15" s="7" t="e">
        <f ca="1">('Cash Flow Detail'!$W16+AC14)*(1+AB15)</f>
        <v>#NAME?</v>
      </c>
      <c r="AD15" s="7" t="e">
        <f ca="1">AC15/(1+Inputs!$B$38)^'Cash Flow Detail'!$A16</f>
        <v>#NAME?</v>
      </c>
      <c r="AE15" s="7" t="e">
        <f ca="1">_xll.SimulationMedian(AD15)</f>
        <v>#NAME?</v>
      </c>
      <c r="AF15" s="10" t="e">
        <f ca="1">_xll.SimulationInterval(AD15,0,)</f>
        <v>#NAME?</v>
      </c>
    </row>
    <row r="16" spans="1:32" x14ac:dyDescent="0.2">
      <c r="A16" s="8">
        <f>'Cash Flow Detail'!A17</f>
        <v>11</v>
      </c>
      <c r="B16" s="8">
        <f>'Cash Flow Detail'!B17</f>
        <v>51</v>
      </c>
      <c r="C16" s="9" t="e">
        <f ca="1">LN(_xll.LognormalValue(G$2,G$3))</f>
        <v>#NAME?</v>
      </c>
      <c r="D16" s="7" t="e">
        <f ca="1">('Cash Flow Detail'!$W17+D15)*(1+C16)</f>
        <v>#NAME?</v>
      </c>
      <c r="E16" s="7" t="e">
        <f ca="1">D16/(1+Inputs!$B$38)^'Cash Flow Detail'!$A17</f>
        <v>#NAME?</v>
      </c>
      <c r="F16" s="7" t="e">
        <f ca="1">_xll.SimulationMedian(E16)</f>
        <v>#NAME?</v>
      </c>
      <c r="G16" s="10" t="e">
        <f ca="1">_xll.SimulationInterval(E16,0,)</f>
        <v>#NAME?</v>
      </c>
      <c r="H16" s="9" t="e">
        <f ca="1">LN(_xll.LognormalValue(L$2,L$3))</f>
        <v>#NAME?</v>
      </c>
      <c r="I16" s="7" t="e">
        <f ca="1">('Cash Flow Detail'!$W17+I15)*(1+H16)</f>
        <v>#NAME?</v>
      </c>
      <c r="J16" s="7" t="e">
        <f ca="1">I16/(1+Inputs!$B$38)^'Cash Flow Detail'!$A17</f>
        <v>#NAME?</v>
      </c>
      <c r="K16" s="7" t="e">
        <f ca="1">_xll.SimulationMedian(J16)</f>
        <v>#NAME?</v>
      </c>
      <c r="L16" s="10" t="e">
        <f ca="1">_xll.SimulationInterval(J16,0,)</f>
        <v>#NAME?</v>
      </c>
      <c r="M16" s="9" t="e">
        <f ca="1">LN(_xll.LognormalValue(Q$2,Q$3))</f>
        <v>#NAME?</v>
      </c>
      <c r="N16" s="7" t="e">
        <f ca="1">('Cash Flow Detail'!$W17+N15)*(1+M16)</f>
        <v>#NAME?</v>
      </c>
      <c r="O16" s="7" t="e">
        <f ca="1">N16/(1+Inputs!$B$38)^'Cash Flow Detail'!$A17</f>
        <v>#NAME?</v>
      </c>
      <c r="P16" s="7" t="e">
        <f ca="1">_xll.SimulationMedian(O16)</f>
        <v>#NAME?</v>
      </c>
      <c r="Q16" s="10" t="e">
        <f ca="1">_xll.SimulationInterval(O16,0,)</f>
        <v>#NAME?</v>
      </c>
      <c r="R16" s="9" t="e">
        <f ca="1">LN(_xll.LognormalValue(V$2,V$3))</f>
        <v>#NAME?</v>
      </c>
      <c r="S16" s="7" t="e">
        <f ca="1">('Cash Flow Detail'!$W17+S15)*(1+R16)</f>
        <v>#NAME?</v>
      </c>
      <c r="T16" s="7" t="e">
        <f ca="1">S16/(1+Inputs!$B$38)^'Cash Flow Detail'!$A17</f>
        <v>#NAME?</v>
      </c>
      <c r="U16" s="7" t="e">
        <f ca="1">_xll.SimulationMedian(T16)</f>
        <v>#NAME?</v>
      </c>
      <c r="V16" s="10" t="e">
        <f ca="1">_xll.SimulationInterval(T16,0,)</f>
        <v>#NAME?</v>
      </c>
      <c r="W16" s="9" t="e">
        <f ca="1">LN(_xll.LognormalValue(AA$2,AA$3))</f>
        <v>#NAME?</v>
      </c>
      <c r="X16" s="7" t="e">
        <f ca="1">('Cash Flow Detail'!$W17+X15)*(1+W16)</f>
        <v>#NAME?</v>
      </c>
      <c r="Y16" s="7" t="e">
        <f ca="1">X16/(1+Inputs!$B$38)^'Cash Flow Detail'!$A17</f>
        <v>#NAME?</v>
      </c>
      <c r="Z16" s="7" t="e">
        <f ca="1">_xll.SimulationMedian(Y16)</f>
        <v>#NAME?</v>
      </c>
      <c r="AA16" s="10" t="e">
        <f ca="1">_xll.SimulationInterval(Y16,0,)</f>
        <v>#NAME?</v>
      </c>
      <c r="AB16" s="9" t="e">
        <f ca="1">LN(_xll.LognormalValue(AF$2,AF$3))</f>
        <v>#NAME?</v>
      </c>
      <c r="AC16" s="7" t="e">
        <f ca="1">('Cash Flow Detail'!$W17+AC15)*(1+AB16)</f>
        <v>#NAME?</v>
      </c>
      <c r="AD16" s="7" t="e">
        <f ca="1">AC16/(1+Inputs!$B$38)^'Cash Flow Detail'!$A17</f>
        <v>#NAME?</v>
      </c>
      <c r="AE16" s="7" t="e">
        <f ca="1">_xll.SimulationMedian(AD16)</f>
        <v>#NAME?</v>
      </c>
      <c r="AF16" s="10" t="e">
        <f ca="1">_xll.SimulationInterval(AD16,0,)</f>
        <v>#NAME?</v>
      </c>
    </row>
    <row r="17" spans="1:32" x14ac:dyDescent="0.2">
      <c r="A17" s="8">
        <f>'Cash Flow Detail'!A18</f>
        <v>12</v>
      </c>
      <c r="B17" s="8">
        <f>'Cash Flow Detail'!B18</f>
        <v>52</v>
      </c>
      <c r="C17" s="9" t="e">
        <f ca="1">LN(_xll.LognormalValue(G$2,G$3))</f>
        <v>#NAME?</v>
      </c>
      <c r="D17" s="7" t="e">
        <f ca="1">('Cash Flow Detail'!$W18+D16)*(1+C17)</f>
        <v>#NAME?</v>
      </c>
      <c r="E17" s="7" t="e">
        <f ca="1">D17/(1+Inputs!$B$38)^'Cash Flow Detail'!$A18</f>
        <v>#NAME?</v>
      </c>
      <c r="F17" s="7" t="e">
        <f ca="1">_xll.SimulationMedian(E17)</f>
        <v>#NAME?</v>
      </c>
      <c r="G17" s="10" t="e">
        <f ca="1">_xll.SimulationInterval(E17,0,)</f>
        <v>#NAME?</v>
      </c>
      <c r="H17" s="9" t="e">
        <f ca="1">LN(_xll.LognormalValue(L$2,L$3))</f>
        <v>#NAME?</v>
      </c>
      <c r="I17" s="7" t="e">
        <f ca="1">('Cash Flow Detail'!$W18+I16)*(1+H17)</f>
        <v>#NAME?</v>
      </c>
      <c r="J17" s="7" t="e">
        <f ca="1">I17/(1+Inputs!$B$38)^'Cash Flow Detail'!$A18</f>
        <v>#NAME?</v>
      </c>
      <c r="K17" s="7" t="e">
        <f ca="1">_xll.SimulationMedian(J17)</f>
        <v>#NAME?</v>
      </c>
      <c r="L17" s="10" t="e">
        <f ca="1">_xll.SimulationInterval(J17,0,)</f>
        <v>#NAME?</v>
      </c>
      <c r="M17" s="9" t="e">
        <f ca="1">LN(_xll.LognormalValue(Q$2,Q$3))</f>
        <v>#NAME?</v>
      </c>
      <c r="N17" s="7" t="e">
        <f ca="1">('Cash Flow Detail'!$W18+N16)*(1+M17)</f>
        <v>#NAME?</v>
      </c>
      <c r="O17" s="7" t="e">
        <f ca="1">N17/(1+Inputs!$B$38)^'Cash Flow Detail'!$A18</f>
        <v>#NAME?</v>
      </c>
      <c r="P17" s="7" t="e">
        <f ca="1">_xll.SimulationMedian(O17)</f>
        <v>#NAME?</v>
      </c>
      <c r="Q17" s="10" t="e">
        <f ca="1">_xll.SimulationInterval(O17,0,)</f>
        <v>#NAME?</v>
      </c>
      <c r="R17" s="9" t="e">
        <f ca="1">LN(_xll.LognormalValue(V$2,V$3))</f>
        <v>#NAME?</v>
      </c>
      <c r="S17" s="7" t="e">
        <f ca="1">('Cash Flow Detail'!$W18+S16)*(1+R17)</f>
        <v>#NAME?</v>
      </c>
      <c r="T17" s="7" t="e">
        <f ca="1">S17/(1+Inputs!$B$38)^'Cash Flow Detail'!$A18</f>
        <v>#NAME?</v>
      </c>
      <c r="U17" s="7" t="e">
        <f ca="1">_xll.SimulationMedian(T17)</f>
        <v>#NAME?</v>
      </c>
      <c r="V17" s="10" t="e">
        <f ca="1">_xll.SimulationInterval(T17,0,)</f>
        <v>#NAME?</v>
      </c>
      <c r="W17" s="9" t="e">
        <f ca="1">LN(_xll.LognormalValue(AA$2,AA$3))</f>
        <v>#NAME?</v>
      </c>
      <c r="X17" s="7" t="e">
        <f ca="1">('Cash Flow Detail'!$W18+X16)*(1+W17)</f>
        <v>#NAME?</v>
      </c>
      <c r="Y17" s="7" t="e">
        <f ca="1">X17/(1+Inputs!$B$38)^'Cash Flow Detail'!$A18</f>
        <v>#NAME?</v>
      </c>
      <c r="Z17" s="7" t="e">
        <f ca="1">_xll.SimulationMedian(Y17)</f>
        <v>#NAME?</v>
      </c>
      <c r="AA17" s="10" t="e">
        <f ca="1">_xll.SimulationInterval(Y17,0,)</f>
        <v>#NAME?</v>
      </c>
      <c r="AB17" s="9" t="e">
        <f ca="1">LN(_xll.LognormalValue(AF$2,AF$3))</f>
        <v>#NAME?</v>
      </c>
      <c r="AC17" s="7" t="e">
        <f ca="1">('Cash Flow Detail'!$W18+AC16)*(1+AB17)</f>
        <v>#NAME?</v>
      </c>
      <c r="AD17" s="7" t="e">
        <f ca="1">AC17/(1+Inputs!$B$38)^'Cash Flow Detail'!$A18</f>
        <v>#NAME?</v>
      </c>
      <c r="AE17" s="7" t="e">
        <f ca="1">_xll.SimulationMedian(AD17)</f>
        <v>#NAME?</v>
      </c>
      <c r="AF17" s="10" t="e">
        <f ca="1">_xll.SimulationInterval(AD17,0,)</f>
        <v>#NAME?</v>
      </c>
    </row>
    <row r="18" spans="1:32" x14ac:dyDescent="0.2">
      <c r="A18" s="8">
        <f>'Cash Flow Detail'!A19</f>
        <v>13</v>
      </c>
      <c r="B18" s="8">
        <f>'Cash Flow Detail'!B19</f>
        <v>53</v>
      </c>
      <c r="C18" s="9" t="e">
        <f ca="1">LN(_xll.LognormalValue(G$2,G$3))</f>
        <v>#NAME?</v>
      </c>
      <c r="D18" s="7" t="e">
        <f ca="1">('Cash Flow Detail'!$W19+D17)*(1+C18)</f>
        <v>#NAME?</v>
      </c>
      <c r="E18" s="7" t="e">
        <f ca="1">D18/(1+Inputs!$B$38)^'Cash Flow Detail'!$A19</f>
        <v>#NAME?</v>
      </c>
      <c r="F18" s="7" t="e">
        <f ca="1">_xll.SimulationMedian(E18)</f>
        <v>#NAME?</v>
      </c>
      <c r="G18" s="10" t="e">
        <f ca="1">_xll.SimulationInterval(E18,0,)</f>
        <v>#NAME?</v>
      </c>
      <c r="H18" s="9" t="e">
        <f ca="1">LN(_xll.LognormalValue(L$2,L$3))</f>
        <v>#NAME?</v>
      </c>
      <c r="I18" s="7" t="e">
        <f ca="1">('Cash Flow Detail'!$W19+I17)*(1+H18)</f>
        <v>#NAME?</v>
      </c>
      <c r="J18" s="7" t="e">
        <f ca="1">I18/(1+Inputs!$B$38)^'Cash Flow Detail'!$A19</f>
        <v>#NAME?</v>
      </c>
      <c r="K18" s="7" t="e">
        <f ca="1">_xll.SimulationMedian(J18)</f>
        <v>#NAME?</v>
      </c>
      <c r="L18" s="10" t="e">
        <f ca="1">_xll.SimulationInterval(J18,0,)</f>
        <v>#NAME?</v>
      </c>
      <c r="M18" s="9" t="e">
        <f ca="1">LN(_xll.LognormalValue(Q$2,Q$3))</f>
        <v>#NAME?</v>
      </c>
      <c r="N18" s="7" t="e">
        <f ca="1">('Cash Flow Detail'!$W19+N17)*(1+M18)</f>
        <v>#NAME?</v>
      </c>
      <c r="O18" s="7" t="e">
        <f ca="1">N18/(1+Inputs!$B$38)^'Cash Flow Detail'!$A19</f>
        <v>#NAME?</v>
      </c>
      <c r="P18" s="7" t="e">
        <f ca="1">_xll.SimulationMedian(O18)</f>
        <v>#NAME?</v>
      </c>
      <c r="Q18" s="10" t="e">
        <f ca="1">_xll.SimulationInterval(O18,0,)</f>
        <v>#NAME?</v>
      </c>
      <c r="R18" s="9" t="e">
        <f ca="1">LN(_xll.LognormalValue(V$2,V$3))</f>
        <v>#NAME?</v>
      </c>
      <c r="S18" s="7" t="e">
        <f ca="1">('Cash Flow Detail'!$W19+S17)*(1+R18)</f>
        <v>#NAME?</v>
      </c>
      <c r="T18" s="7" t="e">
        <f ca="1">S18/(1+Inputs!$B$38)^'Cash Flow Detail'!$A19</f>
        <v>#NAME?</v>
      </c>
      <c r="U18" s="7" t="e">
        <f ca="1">_xll.SimulationMedian(T18)</f>
        <v>#NAME?</v>
      </c>
      <c r="V18" s="10" t="e">
        <f ca="1">_xll.SimulationInterval(T18,0,)</f>
        <v>#NAME?</v>
      </c>
      <c r="W18" s="9" t="e">
        <f ca="1">LN(_xll.LognormalValue(AA$2,AA$3))</f>
        <v>#NAME?</v>
      </c>
      <c r="X18" s="7" t="e">
        <f ca="1">('Cash Flow Detail'!$W19+X17)*(1+W18)</f>
        <v>#NAME?</v>
      </c>
      <c r="Y18" s="7" t="e">
        <f ca="1">X18/(1+Inputs!$B$38)^'Cash Flow Detail'!$A19</f>
        <v>#NAME?</v>
      </c>
      <c r="Z18" s="7" t="e">
        <f ca="1">_xll.SimulationMedian(Y18)</f>
        <v>#NAME?</v>
      </c>
      <c r="AA18" s="10" t="e">
        <f ca="1">_xll.SimulationInterval(Y18,0,)</f>
        <v>#NAME?</v>
      </c>
      <c r="AB18" s="9" t="e">
        <f ca="1">LN(_xll.LognormalValue(AF$2,AF$3))</f>
        <v>#NAME?</v>
      </c>
      <c r="AC18" s="7" t="e">
        <f ca="1">('Cash Flow Detail'!$W19+AC17)*(1+AB18)</f>
        <v>#NAME?</v>
      </c>
      <c r="AD18" s="7" t="e">
        <f ca="1">AC18/(1+Inputs!$B$38)^'Cash Flow Detail'!$A19</f>
        <v>#NAME?</v>
      </c>
      <c r="AE18" s="7" t="e">
        <f ca="1">_xll.SimulationMedian(AD18)</f>
        <v>#NAME?</v>
      </c>
      <c r="AF18" s="10" t="e">
        <f ca="1">_xll.SimulationInterval(AD18,0,)</f>
        <v>#NAME?</v>
      </c>
    </row>
    <row r="19" spans="1:32" x14ac:dyDescent="0.2">
      <c r="A19" s="8">
        <f>'Cash Flow Detail'!A20</f>
        <v>14</v>
      </c>
      <c r="B19" s="8">
        <f>'Cash Flow Detail'!B20</f>
        <v>54</v>
      </c>
      <c r="C19" s="9" t="e">
        <f ca="1">LN(_xll.LognormalValue(G$2,G$3))</f>
        <v>#NAME?</v>
      </c>
      <c r="D19" s="7" t="e">
        <f ca="1">('Cash Flow Detail'!$W20+D18)*(1+C19)</f>
        <v>#NAME?</v>
      </c>
      <c r="E19" s="7" t="e">
        <f ca="1">D19/(1+Inputs!$B$38)^'Cash Flow Detail'!$A20</f>
        <v>#NAME?</v>
      </c>
      <c r="F19" s="7" t="e">
        <f ca="1">_xll.SimulationMedian(E19)</f>
        <v>#NAME?</v>
      </c>
      <c r="G19" s="10" t="e">
        <f ca="1">_xll.SimulationInterval(E19,0,)</f>
        <v>#NAME?</v>
      </c>
      <c r="H19" s="9" t="e">
        <f ca="1">LN(_xll.LognormalValue(L$2,L$3))</f>
        <v>#NAME?</v>
      </c>
      <c r="I19" s="7" t="e">
        <f ca="1">('Cash Flow Detail'!$W20+I18)*(1+H19)</f>
        <v>#NAME?</v>
      </c>
      <c r="J19" s="7" t="e">
        <f ca="1">I19/(1+Inputs!$B$38)^'Cash Flow Detail'!$A20</f>
        <v>#NAME?</v>
      </c>
      <c r="K19" s="7" t="e">
        <f ca="1">_xll.SimulationMedian(J19)</f>
        <v>#NAME?</v>
      </c>
      <c r="L19" s="10" t="e">
        <f ca="1">_xll.SimulationInterval(J19,0,)</f>
        <v>#NAME?</v>
      </c>
      <c r="M19" s="9" t="e">
        <f ca="1">LN(_xll.LognormalValue(Q$2,Q$3))</f>
        <v>#NAME?</v>
      </c>
      <c r="N19" s="7" t="e">
        <f ca="1">('Cash Flow Detail'!$W20+N18)*(1+M19)</f>
        <v>#NAME?</v>
      </c>
      <c r="O19" s="7" t="e">
        <f ca="1">N19/(1+Inputs!$B$38)^'Cash Flow Detail'!$A20</f>
        <v>#NAME?</v>
      </c>
      <c r="P19" s="7" t="e">
        <f ca="1">_xll.SimulationMedian(O19)</f>
        <v>#NAME?</v>
      </c>
      <c r="Q19" s="10" t="e">
        <f ca="1">_xll.SimulationInterval(O19,0,)</f>
        <v>#NAME?</v>
      </c>
      <c r="R19" s="9" t="e">
        <f ca="1">LN(_xll.LognormalValue(V$2,V$3))</f>
        <v>#NAME?</v>
      </c>
      <c r="S19" s="7" t="e">
        <f ca="1">('Cash Flow Detail'!$W20+S18)*(1+R19)</f>
        <v>#NAME?</v>
      </c>
      <c r="T19" s="7" t="e">
        <f ca="1">S19/(1+Inputs!$B$38)^'Cash Flow Detail'!$A20</f>
        <v>#NAME?</v>
      </c>
      <c r="U19" s="7" t="e">
        <f ca="1">_xll.SimulationMedian(T19)</f>
        <v>#NAME?</v>
      </c>
      <c r="V19" s="10" t="e">
        <f ca="1">_xll.SimulationInterval(T19,0,)</f>
        <v>#NAME?</v>
      </c>
      <c r="W19" s="9" t="e">
        <f ca="1">LN(_xll.LognormalValue(AA$2,AA$3))</f>
        <v>#NAME?</v>
      </c>
      <c r="X19" s="7" t="e">
        <f ca="1">('Cash Flow Detail'!$W20+X18)*(1+W19)</f>
        <v>#NAME?</v>
      </c>
      <c r="Y19" s="7" t="e">
        <f ca="1">X19/(1+Inputs!$B$38)^'Cash Flow Detail'!$A20</f>
        <v>#NAME?</v>
      </c>
      <c r="Z19" s="7" t="e">
        <f ca="1">_xll.SimulationMedian(Y19)</f>
        <v>#NAME?</v>
      </c>
      <c r="AA19" s="10" t="e">
        <f ca="1">_xll.SimulationInterval(Y19,0,)</f>
        <v>#NAME?</v>
      </c>
      <c r="AB19" s="9" t="e">
        <f ca="1">LN(_xll.LognormalValue(AF$2,AF$3))</f>
        <v>#NAME?</v>
      </c>
      <c r="AC19" s="7" t="e">
        <f ca="1">('Cash Flow Detail'!$W20+AC18)*(1+AB19)</f>
        <v>#NAME?</v>
      </c>
      <c r="AD19" s="7" t="e">
        <f ca="1">AC19/(1+Inputs!$B$38)^'Cash Flow Detail'!$A20</f>
        <v>#NAME?</v>
      </c>
      <c r="AE19" s="7" t="e">
        <f ca="1">_xll.SimulationMedian(AD19)</f>
        <v>#NAME?</v>
      </c>
      <c r="AF19" s="10" t="e">
        <f ca="1">_xll.SimulationInterval(AD19,0,)</f>
        <v>#NAME?</v>
      </c>
    </row>
    <row r="20" spans="1:32" x14ac:dyDescent="0.2">
      <c r="A20" s="8">
        <f>'Cash Flow Detail'!A21</f>
        <v>15</v>
      </c>
      <c r="B20" s="8">
        <f>'Cash Flow Detail'!B21</f>
        <v>55</v>
      </c>
      <c r="C20" s="9" t="e">
        <f ca="1">LN(_xll.LognormalValue(G$2,G$3))</f>
        <v>#NAME?</v>
      </c>
      <c r="D20" s="7" t="e">
        <f ca="1">('Cash Flow Detail'!$W21+D19)*(1+C20)</f>
        <v>#NAME?</v>
      </c>
      <c r="E20" s="7" t="e">
        <f ca="1">D20/(1+Inputs!$B$38)^'Cash Flow Detail'!$A21</f>
        <v>#NAME?</v>
      </c>
      <c r="F20" s="7" t="e">
        <f ca="1">_xll.SimulationMedian(E20)</f>
        <v>#NAME?</v>
      </c>
      <c r="G20" s="10" t="e">
        <f ca="1">_xll.SimulationInterval(E20,0,)</f>
        <v>#NAME?</v>
      </c>
      <c r="H20" s="9" t="e">
        <f ca="1">LN(_xll.LognormalValue(L$2,L$3))</f>
        <v>#NAME?</v>
      </c>
      <c r="I20" s="7" t="e">
        <f ca="1">('Cash Flow Detail'!$W21+I19)*(1+H20)</f>
        <v>#NAME?</v>
      </c>
      <c r="J20" s="7" t="e">
        <f ca="1">I20/(1+Inputs!$B$38)^'Cash Flow Detail'!$A21</f>
        <v>#NAME?</v>
      </c>
      <c r="K20" s="7" t="e">
        <f ca="1">_xll.SimulationMedian(J20)</f>
        <v>#NAME?</v>
      </c>
      <c r="L20" s="10" t="e">
        <f ca="1">_xll.SimulationInterval(J20,0,)</f>
        <v>#NAME?</v>
      </c>
      <c r="M20" s="9" t="e">
        <f ca="1">LN(_xll.LognormalValue(Q$2,Q$3))</f>
        <v>#NAME?</v>
      </c>
      <c r="N20" s="7" t="e">
        <f ca="1">('Cash Flow Detail'!$W21+N19)*(1+M20)</f>
        <v>#NAME?</v>
      </c>
      <c r="O20" s="7" t="e">
        <f ca="1">N20/(1+Inputs!$B$38)^'Cash Flow Detail'!$A21</f>
        <v>#NAME?</v>
      </c>
      <c r="P20" s="7" t="e">
        <f ca="1">_xll.SimulationMedian(O20)</f>
        <v>#NAME?</v>
      </c>
      <c r="Q20" s="10" t="e">
        <f ca="1">_xll.SimulationInterval(O20,0,)</f>
        <v>#NAME?</v>
      </c>
      <c r="R20" s="9" t="e">
        <f ca="1">LN(_xll.LognormalValue(V$2,V$3))</f>
        <v>#NAME?</v>
      </c>
      <c r="S20" s="7" t="e">
        <f ca="1">('Cash Flow Detail'!$W21+S19)*(1+R20)</f>
        <v>#NAME?</v>
      </c>
      <c r="T20" s="7" t="e">
        <f ca="1">S20/(1+Inputs!$B$38)^'Cash Flow Detail'!$A21</f>
        <v>#NAME?</v>
      </c>
      <c r="U20" s="7" t="e">
        <f ca="1">_xll.SimulationMedian(T20)</f>
        <v>#NAME?</v>
      </c>
      <c r="V20" s="10" t="e">
        <f ca="1">_xll.SimulationInterval(T20,0,)</f>
        <v>#NAME?</v>
      </c>
      <c r="W20" s="9" t="e">
        <f ca="1">LN(_xll.LognormalValue(AA$2,AA$3))</f>
        <v>#NAME?</v>
      </c>
      <c r="X20" s="7" t="e">
        <f ca="1">('Cash Flow Detail'!$W21+X19)*(1+W20)</f>
        <v>#NAME?</v>
      </c>
      <c r="Y20" s="7" t="e">
        <f ca="1">X20/(1+Inputs!$B$38)^'Cash Flow Detail'!$A21</f>
        <v>#NAME?</v>
      </c>
      <c r="Z20" s="7" t="e">
        <f ca="1">_xll.SimulationMedian(Y20)</f>
        <v>#NAME?</v>
      </c>
      <c r="AA20" s="10" t="e">
        <f ca="1">_xll.SimulationInterval(Y20,0,)</f>
        <v>#NAME?</v>
      </c>
      <c r="AB20" s="9" t="e">
        <f ca="1">LN(_xll.LognormalValue(AF$2,AF$3))</f>
        <v>#NAME?</v>
      </c>
      <c r="AC20" s="7" t="e">
        <f ca="1">('Cash Flow Detail'!$W21+AC19)*(1+AB20)</f>
        <v>#NAME?</v>
      </c>
      <c r="AD20" s="7" t="e">
        <f ca="1">AC20/(1+Inputs!$B$38)^'Cash Flow Detail'!$A21</f>
        <v>#NAME?</v>
      </c>
      <c r="AE20" s="7" t="e">
        <f ca="1">_xll.SimulationMedian(AD20)</f>
        <v>#NAME?</v>
      </c>
      <c r="AF20" s="10" t="e">
        <f ca="1">_xll.SimulationInterval(AD20,0,)</f>
        <v>#NAME?</v>
      </c>
    </row>
    <row r="21" spans="1:32" x14ac:dyDescent="0.2">
      <c r="A21" s="8">
        <f>'Cash Flow Detail'!A22</f>
        <v>16</v>
      </c>
      <c r="B21" s="8">
        <f>'Cash Flow Detail'!B22</f>
        <v>56</v>
      </c>
      <c r="C21" s="9" t="e">
        <f ca="1">LN(_xll.LognormalValue(G$2,G$3))</f>
        <v>#NAME?</v>
      </c>
      <c r="D21" s="7" t="e">
        <f ca="1">('Cash Flow Detail'!$W22+D20)*(1+C21)</f>
        <v>#NAME?</v>
      </c>
      <c r="E21" s="7" t="e">
        <f ca="1">D21/(1+Inputs!$B$38)^'Cash Flow Detail'!$A22</f>
        <v>#NAME?</v>
      </c>
      <c r="F21" s="7" t="e">
        <f ca="1">_xll.SimulationMedian(E21)</f>
        <v>#NAME?</v>
      </c>
      <c r="G21" s="10" t="e">
        <f ca="1">_xll.SimulationInterval(E21,0,)</f>
        <v>#NAME?</v>
      </c>
      <c r="H21" s="9" t="e">
        <f ca="1">LN(_xll.LognormalValue(L$2,L$3))</f>
        <v>#NAME?</v>
      </c>
      <c r="I21" s="7" t="e">
        <f ca="1">('Cash Flow Detail'!$W22+I20)*(1+H21)</f>
        <v>#NAME?</v>
      </c>
      <c r="J21" s="7" t="e">
        <f ca="1">I21/(1+Inputs!$B$38)^'Cash Flow Detail'!$A22</f>
        <v>#NAME?</v>
      </c>
      <c r="K21" s="7" t="e">
        <f ca="1">_xll.SimulationMedian(J21)</f>
        <v>#NAME?</v>
      </c>
      <c r="L21" s="10" t="e">
        <f ca="1">_xll.SimulationInterval(J21,0,)</f>
        <v>#NAME?</v>
      </c>
      <c r="M21" s="9" t="e">
        <f ca="1">LN(_xll.LognormalValue(Q$2,Q$3))</f>
        <v>#NAME?</v>
      </c>
      <c r="N21" s="7" t="e">
        <f ca="1">('Cash Flow Detail'!$W22+N20)*(1+M21)</f>
        <v>#NAME?</v>
      </c>
      <c r="O21" s="7" t="e">
        <f ca="1">N21/(1+Inputs!$B$38)^'Cash Flow Detail'!$A22</f>
        <v>#NAME?</v>
      </c>
      <c r="P21" s="7" t="e">
        <f ca="1">_xll.SimulationMedian(O21)</f>
        <v>#NAME?</v>
      </c>
      <c r="Q21" s="10" t="e">
        <f ca="1">_xll.SimulationInterval(O21,0,)</f>
        <v>#NAME?</v>
      </c>
      <c r="R21" s="9" t="e">
        <f ca="1">LN(_xll.LognormalValue(V$2,V$3))</f>
        <v>#NAME?</v>
      </c>
      <c r="S21" s="7" t="e">
        <f ca="1">('Cash Flow Detail'!$W22+S20)*(1+R21)</f>
        <v>#NAME?</v>
      </c>
      <c r="T21" s="7" t="e">
        <f ca="1">S21/(1+Inputs!$B$38)^'Cash Flow Detail'!$A22</f>
        <v>#NAME?</v>
      </c>
      <c r="U21" s="7" t="e">
        <f ca="1">_xll.SimulationMedian(T21)</f>
        <v>#NAME?</v>
      </c>
      <c r="V21" s="10" t="e">
        <f ca="1">_xll.SimulationInterval(T21,0,)</f>
        <v>#NAME?</v>
      </c>
      <c r="W21" s="9" t="e">
        <f ca="1">LN(_xll.LognormalValue(AA$2,AA$3))</f>
        <v>#NAME?</v>
      </c>
      <c r="X21" s="7" t="e">
        <f ca="1">('Cash Flow Detail'!$W22+X20)*(1+W21)</f>
        <v>#NAME?</v>
      </c>
      <c r="Y21" s="7" t="e">
        <f ca="1">X21/(1+Inputs!$B$38)^'Cash Flow Detail'!$A22</f>
        <v>#NAME?</v>
      </c>
      <c r="Z21" s="7" t="e">
        <f ca="1">_xll.SimulationMedian(Y21)</f>
        <v>#NAME?</v>
      </c>
      <c r="AA21" s="10" t="e">
        <f ca="1">_xll.SimulationInterval(Y21,0,)</f>
        <v>#NAME?</v>
      </c>
      <c r="AB21" s="9" t="e">
        <f ca="1">LN(_xll.LognormalValue(AF$2,AF$3))</f>
        <v>#NAME?</v>
      </c>
      <c r="AC21" s="7" t="e">
        <f ca="1">('Cash Flow Detail'!$W22+AC20)*(1+AB21)</f>
        <v>#NAME?</v>
      </c>
      <c r="AD21" s="7" t="e">
        <f ca="1">AC21/(1+Inputs!$B$38)^'Cash Flow Detail'!$A22</f>
        <v>#NAME?</v>
      </c>
      <c r="AE21" s="7" t="e">
        <f ca="1">_xll.SimulationMedian(AD21)</f>
        <v>#NAME?</v>
      </c>
      <c r="AF21" s="10" t="e">
        <f ca="1">_xll.SimulationInterval(AD21,0,)</f>
        <v>#NAME?</v>
      </c>
    </row>
    <row r="22" spans="1:32" x14ac:dyDescent="0.2">
      <c r="A22" s="8">
        <f>'Cash Flow Detail'!A23</f>
        <v>17</v>
      </c>
      <c r="B22" s="8">
        <f>'Cash Flow Detail'!B23</f>
        <v>57</v>
      </c>
      <c r="C22" s="9" t="e">
        <f ca="1">LN(_xll.LognormalValue(G$2,G$3))</f>
        <v>#NAME?</v>
      </c>
      <c r="D22" s="7" t="e">
        <f ca="1">('Cash Flow Detail'!$W23+D21)*(1+C22)</f>
        <v>#NAME?</v>
      </c>
      <c r="E22" s="7" t="e">
        <f ca="1">D22/(1+Inputs!$B$38)^'Cash Flow Detail'!$A23</f>
        <v>#NAME?</v>
      </c>
      <c r="F22" s="7" t="e">
        <f ca="1">_xll.SimulationMedian(E22)</f>
        <v>#NAME?</v>
      </c>
      <c r="G22" s="10" t="e">
        <f ca="1">_xll.SimulationInterval(E22,0,)</f>
        <v>#NAME?</v>
      </c>
      <c r="H22" s="9" t="e">
        <f ca="1">LN(_xll.LognormalValue(L$2,L$3))</f>
        <v>#NAME?</v>
      </c>
      <c r="I22" s="7" t="e">
        <f ca="1">('Cash Flow Detail'!$W23+I21)*(1+H22)</f>
        <v>#NAME?</v>
      </c>
      <c r="J22" s="7" t="e">
        <f ca="1">I22/(1+Inputs!$B$38)^'Cash Flow Detail'!$A23</f>
        <v>#NAME?</v>
      </c>
      <c r="K22" s="7" t="e">
        <f ca="1">_xll.SimulationMedian(J22)</f>
        <v>#NAME?</v>
      </c>
      <c r="L22" s="10" t="e">
        <f ca="1">_xll.SimulationInterval(J22,0,)</f>
        <v>#NAME?</v>
      </c>
      <c r="M22" s="9" t="e">
        <f ca="1">LN(_xll.LognormalValue(Q$2,Q$3))</f>
        <v>#NAME?</v>
      </c>
      <c r="N22" s="7" t="e">
        <f ca="1">('Cash Flow Detail'!$W23+N21)*(1+M22)</f>
        <v>#NAME?</v>
      </c>
      <c r="O22" s="7" t="e">
        <f ca="1">N22/(1+Inputs!$B$38)^'Cash Flow Detail'!$A23</f>
        <v>#NAME?</v>
      </c>
      <c r="P22" s="7" t="e">
        <f ca="1">_xll.SimulationMedian(O22)</f>
        <v>#NAME?</v>
      </c>
      <c r="Q22" s="10" t="e">
        <f ca="1">_xll.SimulationInterval(O22,0,)</f>
        <v>#NAME?</v>
      </c>
      <c r="R22" s="9" t="e">
        <f ca="1">LN(_xll.LognormalValue(V$2,V$3))</f>
        <v>#NAME?</v>
      </c>
      <c r="S22" s="7" t="e">
        <f ca="1">('Cash Flow Detail'!$W23+S21)*(1+R22)</f>
        <v>#NAME?</v>
      </c>
      <c r="T22" s="7" t="e">
        <f ca="1">S22/(1+Inputs!$B$38)^'Cash Flow Detail'!$A23</f>
        <v>#NAME?</v>
      </c>
      <c r="U22" s="7" t="e">
        <f ca="1">_xll.SimulationMedian(T22)</f>
        <v>#NAME?</v>
      </c>
      <c r="V22" s="10" t="e">
        <f ca="1">_xll.SimulationInterval(T22,0,)</f>
        <v>#NAME?</v>
      </c>
      <c r="W22" s="9" t="e">
        <f ca="1">LN(_xll.LognormalValue(AA$2,AA$3))</f>
        <v>#NAME?</v>
      </c>
      <c r="X22" s="7" t="e">
        <f ca="1">('Cash Flow Detail'!$W23+X21)*(1+W22)</f>
        <v>#NAME?</v>
      </c>
      <c r="Y22" s="7" t="e">
        <f ca="1">X22/(1+Inputs!$B$38)^'Cash Flow Detail'!$A23</f>
        <v>#NAME?</v>
      </c>
      <c r="Z22" s="7" t="e">
        <f ca="1">_xll.SimulationMedian(Y22)</f>
        <v>#NAME?</v>
      </c>
      <c r="AA22" s="10" t="e">
        <f ca="1">_xll.SimulationInterval(Y22,0,)</f>
        <v>#NAME?</v>
      </c>
      <c r="AB22" s="9" t="e">
        <f ca="1">LN(_xll.LognormalValue(AF$2,AF$3))</f>
        <v>#NAME?</v>
      </c>
      <c r="AC22" s="7" t="e">
        <f ca="1">('Cash Flow Detail'!$W23+AC21)*(1+AB22)</f>
        <v>#NAME?</v>
      </c>
      <c r="AD22" s="7" t="e">
        <f ca="1">AC22/(1+Inputs!$B$38)^'Cash Flow Detail'!$A23</f>
        <v>#NAME?</v>
      </c>
      <c r="AE22" s="7" t="e">
        <f ca="1">_xll.SimulationMedian(AD22)</f>
        <v>#NAME?</v>
      </c>
      <c r="AF22" s="10" t="e">
        <f ca="1">_xll.SimulationInterval(AD22,0,)</f>
        <v>#NAME?</v>
      </c>
    </row>
    <row r="23" spans="1:32" x14ac:dyDescent="0.2">
      <c r="A23" s="8">
        <f>'Cash Flow Detail'!A24</f>
        <v>18</v>
      </c>
      <c r="B23" s="8">
        <f>'Cash Flow Detail'!B24</f>
        <v>58</v>
      </c>
      <c r="C23" s="9" t="e">
        <f ca="1">LN(_xll.LognormalValue(G$2,G$3))</f>
        <v>#NAME?</v>
      </c>
      <c r="D23" s="7" t="e">
        <f ca="1">('Cash Flow Detail'!$W24+D22)*(1+C23)</f>
        <v>#NAME?</v>
      </c>
      <c r="E23" s="7" t="e">
        <f ca="1">D23/(1+Inputs!$B$38)^'Cash Flow Detail'!$A24</f>
        <v>#NAME?</v>
      </c>
      <c r="F23" s="7" t="e">
        <f ca="1">_xll.SimulationMedian(E23)</f>
        <v>#NAME?</v>
      </c>
      <c r="G23" s="10" t="e">
        <f ca="1">_xll.SimulationInterval(E23,0,)</f>
        <v>#NAME?</v>
      </c>
      <c r="H23" s="9" t="e">
        <f ca="1">LN(_xll.LognormalValue(L$2,L$3))</f>
        <v>#NAME?</v>
      </c>
      <c r="I23" s="7" t="e">
        <f ca="1">('Cash Flow Detail'!$W24+I22)*(1+H23)</f>
        <v>#NAME?</v>
      </c>
      <c r="J23" s="7" t="e">
        <f ca="1">I23/(1+Inputs!$B$38)^'Cash Flow Detail'!$A24</f>
        <v>#NAME?</v>
      </c>
      <c r="K23" s="7" t="e">
        <f ca="1">_xll.SimulationMedian(J23)</f>
        <v>#NAME?</v>
      </c>
      <c r="L23" s="10" t="e">
        <f ca="1">_xll.SimulationInterval(J23,0,)</f>
        <v>#NAME?</v>
      </c>
      <c r="M23" s="9" t="e">
        <f ca="1">LN(_xll.LognormalValue(Q$2,Q$3))</f>
        <v>#NAME?</v>
      </c>
      <c r="N23" s="7" t="e">
        <f ca="1">('Cash Flow Detail'!$W24+N22)*(1+M23)</f>
        <v>#NAME?</v>
      </c>
      <c r="O23" s="7" t="e">
        <f ca="1">N23/(1+Inputs!$B$38)^'Cash Flow Detail'!$A24</f>
        <v>#NAME?</v>
      </c>
      <c r="P23" s="7" t="e">
        <f ca="1">_xll.SimulationMedian(O23)</f>
        <v>#NAME?</v>
      </c>
      <c r="Q23" s="10" t="e">
        <f ca="1">_xll.SimulationInterval(O23,0,)</f>
        <v>#NAME?</v>
      </c>
      <c r="R23" s="9" t="e">
        <f ca="1">LN(_xll.LognormalValue(V$2,V$3))</f>
        <v>#NAME?</v>
      </c>
      <c r="S23" s="7" t="e">
        <f ca="1">('Cash Flow Detail'!$W24+S22)*(1+R23)</f>
        <v>#NAME?</v>
      </c>
      <c r="T23" s="7" t="e">
        <f ca="1">S23/(1+Inputs!$B$38)^'Cash Flow Detail'!$A24</f>
        <v>#NAME?</v>
      </c>
      <c r="U23" s="7" t="e">
        <f ca="1">_xll.SimulationMedian(T23)</f>
        <v>#NAME?</v>
      </c>
      <c r="V23" s="10" t="e">
        <f ca="1">_xll.SimulationInterval(T23,0,)</f>
        <v>#NAME?</v>
      </c>
      <c r="W23" s="9" t="e">
        <f ca="1">LN(_xll.LognormalValue(AA$2,AA$3))</f>
        <v>#NAME?</v>
      </c>
      <c r="X23" s="7" t="e">
        <f ca="1">('Cash Flow Detail'!$W24+X22)*(1+W23)</f>
        <v>#NAME?</v>
      </c>
      <c r="Y23" s="7" t="e">
        <f ca="1">X23/(1+Inputs!$B$38)^'Cash Flow Detail'!$A24</f>
        <v>#NAME?</v>
      </c>
      <c r="Z23" s="7" t="e">
        <f ca="1">_xll.SimulationMedian(Y23)</f>
        <v>#NAME?</v>
      </c>
      <c r="AA23" s="10" t="e">
        <f ca="1">_xll.SimulationInterval(Y23,0,)</f>
        <v>#NAME?</v>
      </c>
      <c r="AB23" s="9" t="e">
        <f ca="1">LN(_xll.LognormalValue(AF$2,AF$3))</f>
        <v>#NAME?</v>
      </c>
      <c r="AC23" s="7" t="e">
        <f ca="1">('Cash Flow Detail'!$W24+AC22)*(1+AB23)</f>
        <v>#NAME?</v>
      </c>
      <c r="AD23" s="7" t="e">
        <f ca="1">AC23/(1+Inputs!$B$38)^'Cash Flow Detail'!$A24</f>
        <v>#NAME?</v>
      </c>
      <c r="AE23" s="7" t="e">
        <f ca="1">_xll.SimulationMedian(AD23)</f>
        <v>#NAME?</v>
      </c>
      <c r="AF23" s="10" t="e">
        <f ca="1">_xll.SimulationInterval(AD23,0,)</f>
        <v>#NAME?</v>
      </c>
    </row>
    <row r="24" spans="1:32" x14ac:dyDescent="0.2">
      <c r="A24" s="8">
        <f>'Cash Flow Detail'!A25</f>
        <v>19</v>
      </c>
      <c r="B24" s="8">
        <f>'Cash Flow Detail'!B25</f>
        <v>59</v>
      </c>
      <c r="C24" s="9" t="e">
        <f ca="1">LN(_xll.LognormalValue(G$2,G$3))</f>
        <v>#NAME?</v>
      </c>
      <c r="D24" s="7" t="e">
        <f ca="1">('Cash Flow Detail'!$W25+D23)*(1+C24)</f>
        <v>#NAME?</v>
      </c>
      <c r="E24" s="7" t="e">
        <f ca="1">D24/(1+Inputs!$B$38)^'Cash Flow Detail'!$A25</f>
        <v>#NAME?</v>
      </c>
      <c r="F24" s="7" t="e">
        <f ca="1">_xll.SimulationMedian(E24)</f>
        <v>#NAME?</v>
      </c>
      <c r="G24" s="10" t="e">
        <f ca="1">_xll.SimulationInterval(E24,0,)</f>
        <v>#NAME?</v>
      </c>
      <c r="H24" s="9" t="e">
        <f ca="1">LN(_xll.LognormalValue(L$2,L$3))</f>
        <v>#NAME?</v>
      </c>
      <c r="I24" s="7" t="e">
        <f ca="1">('Cash Flow Detail'!$W25+I23)*(1+H24)</f>
        <v>#NAME?</v>
      </c>
      <c r="J24" s="7" t="e">
        <f ca="1">I24/(1+Inputs!$B$38)^'Cash Flow Detail'!$A25</f>
        <v>#NAME?</v>
      </c>
      <c r="K24" s="7" t="e">
        <f ca="1">_xll.SimulationMedian(J24)</f>
        <v>#NAME?</v>
      </c>
      <c r="L24" s="10" t="e">
        <f ca="1">_xll.SimulationInterval(J24,0,)</f>
        <v>#NAME?</v>
      </c>
      <c r="M24" s="9" t="e">
        <f ca="1">LN(_xll.LognormalValue(Q$2,Q$3))</f>
        <v>#NAME?</v>
      </c>
      <c r="N24" s="7" t="e">
        <f ca="1">('Cash Flow Detail'!$W25+N23)*(1+M24)</f>
        <v>#NAME?</v>
      </c>
      <c r="O24" s="7" t="e">
        <f ca="1">N24/(1+Inputs!$B$38)^'Cash Flow Detail'!$A25</f>
        <v>#NAME?</v>
      </c>
      <c r="P24" s="7" t="e">
        <f ca="1">_xll.SimulationMedian(O24)</f>
        <v>#NAME?</v>
      </c>
      <c r="Q24" s="10" t="e">
        <f ca="1">_xll.SimulationInterval(O24,0,)</f>
        <v>#NAME?</v>
      </c>
      <c r="R24" s="9" t="e">
        <f ca="1">LN(_xll.LognormalValue(V$2,V$3))</f>
        <v>#NAME?</v>
      </c>
      <c r="S24" s="7" t="e">
        <f ca="1">('Cash Flow Detail'!$W25+S23)*(1+R24)</f>
        <v>#NAME?</v>
      </c>
      <c r="T24" s="7" t="e">
        <f ca="1">S24/(1+Inputs!$B$38)^'Cash Flow Detail'!$A25</f>
        <v>#NAME?</v>
      </c>
      <c r="U24" s="7" t="e">
        <f ca="1">_xll.SimulationMedian(T24)</f>
        <v>#NAME?</v>
      </c>
      <c r="V24" s="10" t="e">
        <f ca="1">_xll.SimulationInterval(T24,0,)</f>
        <v>#NAME?</v>
      </c>
      <c r="W24" s="9" t="e">
        <f ca="1">LN(_xll.LognormalValue(AA$2,AA$3))</f>
        <v>#NAME?</v>
      </c>
      <c r="X24" s="7" t="e">
        <f ca="1">('Cash Flow Detail'!$W25+X23)*(1+W24)</f>
        <v>#NAME?</v>
      </c>
      <c r="Y24" s="7" t="e">
        <f ca="1">X24/(1+Inputs!$B$38)^'Cash Flow Detail'!$A25</f>
        <v>#NAME?</v>
      </c>
      <c r="Z24" s="7" t="e">
        <f ca="1">_xll.SimulationMedian(Y24)</f>
        <v>#NAME?</v>
      </c>
      <c r="AA24" s="10" t="e">
        <f ca="1">_xll.SimulationInterval(Y24,0,)</f>
        <v>#NAME?</v>
      </c>
      <c r="AB24" s="9" t="e">
        <f ca="1">LN(_xll.LognormalValue(AF$2,AF$3))</f>
        <v>#NAME?</v>
      </c>
      <c r="AC24" s="7" t="e">
        <f ca="1">('Cash Flow Detail'!$W25+AC23)*(1+AB24)</f>
        <v>#NAME?</v>
      </c>
      <c r="AD24" s="7" t="e">
        <f ca="1">AC24/(1+Inputs!$B$38)^'Cash Flow Detail'!$A25</f>
        <v>#NAME?</v>
      </c>
      <c r="AE24" s="7" t="e">
        <f ca="1">_xll.SimulationMedian(AD24)</f>
        <v>#NAME?</v>
      </c>
      <c r="AF24" s="10" t="e">
        <f ca="1">_xll.SimulationInterval(AD24,0,)</f>
        <v>#NAME?</v>
      </c>
    </row>
    <row r="25" spans="1:32" x14ac:dyDescent="0.2">
      <c r="A25" s="8">
        <f>'Cash Flow Detail'!A26</f>
        <v>20</v>
      </c>
      <c r="B25" s="8">
        <f>'Cash Flow Detail'!B26</f>
        <v>60</v>
      </c>
      <c r="C25" s="9" t="e">
        <f ca="1">LN(_xll.LognormalValue(G$2,G$3))</f>
        <v>#NAME?</v>
      </c>
      <c r="D25" s="7" t="e">
        <f ca="1">('Cash Flow Detail'!$W26+D24)*(1+C25)</f>
        <v>#NAME?</v>
      </c>
      <c r="E25" s="7" t="e">
        <f ca="1">D25/(1+Inputs!$B$38)^'Cash Flow Detail'!$A26</f>
        <v>#NAME?</v>
      </c>
      <c r="F25" s="7" t="e">
        <f ca="1">_xll.SimulationMedian(E25)</f>
        <v>#NAME?</v>
      </c>
      <c r="G25" s="10" t="e">
        <f ca="1">_xll.SimulationInterval(E25,0,)</f>
        <v>#NAME?</v>
      </c>
      <c r="H25" s="9" t="e">
        <f ca="1">LN(_xll.LognormalValue(L$2,L$3))</f>
        <v>#NAME?</v>
      </c>
      <c r="I25" s="7" t="e">
        <f ca="1">('Cash Flow Detail'!$W26+I24)*(1+H25)</f>
        <v>#NAME?</v>
      </c>
      <c r="J25" s="7" t="e">
        <f ca="1">I25/(1+Inputs!$B$38)^'Cash Flow Detail'!$A26</f>
        <v>#NAME?</v>
      </c>
      <c r="K25" s="7" t="e">
        <f ca="1">_xll.SimulationMedian(J25)</f>
        <v>#NAME?</v>
      </c>
      <c r="L25" s="10" t="e">
        <f ca="1">_xll.SimulationInterval(J25,0,)</f>
        <v>#NAME?</v>
      </c>
      <c r="M25" s="9" t="e">
        <f ca="1">LN(_xll.LognormalValue(Q$2,Q$3))</f>
        <v>#NAME?</v>
      </c>
      <c r="N25" s="7" t="e">
        <f ca="1">('Cash Flow Detail'!$W26+N24)*(1+M25)</f>
        <v>#NAME?</v>
      </c>
      <c r="O25" s="7" t="e">
        <f ca="1">N25/(1+Inputs!$B$38)^'Cash Flow Detail'!$A26</f>
        <v>#NAME?</v>
      </c>
      <c r="P25" s="7" t="e">
        <f ca="1">_xll.SimulationMedian(O25)</f>
        <v>#NAME?</v>
      </c>
      <c r="Q25" s="10" t="e">
        <f ca="1">_xll.SimulationInterval(O25,0,)</f>
        <v>#NAME?</v>
      </c>
      <c r="R25" s="9" t="e">
        <f ca="1">LN(_xll.LognormalValue(V$2,V$3))</f>
        <v>#NAME?</v>
      </c>
      <c r="S25" s="7" t="e">
        <f ca="1">('Cash Flow Detail'!$W26+S24)*(1+R25)</f>
        <v>#NAME?</v>
      </c>
      <c r="T25" s="7" t="e">
        <f ca="1">S25/(1+Inputs!$B$38)^'Cash Flow Detail'!$A26</f>
        <v>#NAME?</v>
      </c>
      <c r="U25" s="7" t="e">
        <f ca="1">_xll.SimulationMedian(T25)</f>
        <v>#NAME?</v>
      </c>
      <c r="V25" s="10" t="e">
        <f ca="1">_xll.SimulationInterval(T25,0,)</f>
        <v>#NAME?</v>
      </c>
      <c r="W25" s="9" t="e">
        <f ca="1">LN(_xll.LognormalValue(AA$2,AA$3))</f>
        <v>#NAME?</v>
      </c>
      <c r="X25" s="7" t="e">
        <f ca="1">('Cash Flow Detail'!$W26+X24)*(1+W25)</f>
        <v>#NAME?</v>
      </c>
      <c r="Y25" s="7" t="e">
        <f ca="1">X25/(1+Inputs!$B$38)^'Cash Flow Detail'!$A26</f>
        <v>#NAME?</v>
      </c>
      <c r="Z25" s="7" t="e">
        <f ca="1">_xll.SimulationMedian(Y25)</f>
        <v>#NAME?</v>
      </c>
      <c r="AA25" s="10" t="e">
        <f ca="1">_xll.SimulationInterval(Y25,0,)</f>
        <v>#NAME?</v>
      </c>
      <c r="AB25" s="9" t="e">
        <f ca="1">LN(_xll.LognormalValue(AF$2,AF$3))</f>
        <v>#NAME?</v>
      </c>
      <c r="AC25" s="7" t="e">
        <f ca="1">('Cash Flow Detail'!$W26+AC24)*(1+AB25)</f>
        <v>#NAME?</v>
      </c>
      <c r="AD25" s="7" t="e">
        <f ca="1">AC25/(1+Inputs!$B$38)^'Cash Flow Detail'!$A26</f>
        <v>#NAME?</v>
      </c>
      <c r="AE25" s="7" t="e">
        <f ca="1">_xll.SimulationMedian(AD25)</f>
        <v>#NAME?</v>
      </c>
      <c r="AF25" s="10" t="e">
        <f ca="1">_xll.SimulationInterval(AD25,0,)</f>
        <v>#NAME?</v>
      </c>
    </row>
    <row r="26" spans="1:32" x14ac:dyDescent="0.2">
      <c r="A26" s="8">
        <f>'Cash Flow Detail'!A27</f>
        <v>21</v>
      </c>
      <c r="B26" s="8">
        <f>'Cash Flow Detail'!B27</f>
        <v>61</v>
      </c>
      <c r="C26" s="9" t="e">
        <f ca="1">LN(_xll.LognormalValue(G$2,G$3))</f>
        <v>#NAME?</v>
      </c>
      <c r="D26" s="7" t="e">
        <f ca="1">('Cash Flow Detail'!$W27+D25)*(1+C26)</f>
        <v>#NAME?</v>
      </c>
      <c r="E26" s="7" t="e">
        <f ca="1">D26/(1+Inputs!$B$38)^'Cash Flow Detail'!$A27</f>
        <v>#NAME?</v>
      </c>
      <c r="F26" s="7" t="e">
        <f ca="1">_xll.SimulationMedian(E26)</f>
        <v>#NAME?</v>
      </c>
      <c r="G26" s="10" t="e">
        <f ca="1">_xll.SimulationInterval(E26,0,)</f>
        <v>#NAME?</v>
      </c>
      <c r="H26" s="9" t="e">
        <f ca="1">LN(_xll.LognormalValue(L$2,L$3))</f>
        <v>#NAME?</v>
      </c>
      <c r="I26" s="7" t="e">
        <f ca="1">('Cash Flow Detail'!$W27+I25)*(1+H26)</f>
        <v>#NAME?</v>
      </c>
      <c r="J26" s="7" t="e">
        <f ca="1">I26/(1+Inputs!$B$38)^'Cash Flow Detail'!$A27</f>
        <v>#NAME?</v>
      </c>
      <c r="K26" s="7" t="e">
        <f ca="1">_xll.SimulationMedian(J26)</f>
        <v>#NAME?</v>
      </c>
      <c r="L26" s="10" t="e">
        <f ca="1">_xll.SimulationInterval(J26,0,)</f>
        <v>#NAME?</v>
      </c>
      <c r="M26" s="9" t="e">
        <f ca="1">LN(_xll.LognormalValue(Q$2,Q$3))</f>
        <v>#NAME?</v>
      </c>
      <c r="N26" s="7" t="e">
        <f ca="1">('Cash Flow Detail'!$W27+N25)*(1+M26)</f>
        <v>#NAME?</v>
      </c>
      <c r="O26" s="7" t="e">
        <f ca="1">N26/(1+Inputs!$B$38)^'Cash Flow Detail'!$A27</f>
        <v>#NAME?</v>
      </c>
      <c r="P26" s="7" t="e">
        <f ca="1">_xll.SimulationMedian(O26)</f>
        <v>#NAME?</v>
      </c>
      <c r="Q26" s="10" t="e">
        <f ca="1">_xll.SimulationInterval(O26,0,)</f>
        <v>#NAME?</v>
      </c>
      <c r="R26" s="9" t="e">
        <f ca="1">LN(_xll.LognormalValue(V$2,V$3))</f>
        <v>#NAME?</v>
      </c>
      <c r="S26" s="7" t="e">
        <f ca="1">('Cash Flow Detail'!$W27+S25)*(1+R26)</f>
        <v>#NAME?</v>
      </c>
      <c r="T26" s="7" t="e">
        <f ca="1">S26/(1+Inputs!$B$38)^'Cash Flow Detail'!$A27</f>
        <v>#NAME?</v>
      </c>
      <c r="U26" s="7" t="e">
        <f ca="1">_xll.SimulationMedian(T26)</f>
        <v>#NAME?</v>
      </c>
      <c r="V26" s="10" t="e">
        <f ca="1">_xll.SimulationInterval(T26,0,)</f>
        <v>#NAME?</v>
      </c>
      <c r="W26" s="9" t="e">
        <f ca="1">LN(_xll.LognormalValue(AA$2,AA$3))</f>
        <v>#NAME?</v>
      </c>
      <c r="X26" s="7" t="e">
        <f ca="1">('Cash Flow Detail'!$W27+X25)*(1+W26)</f>
        <v>#NAME?</v>
      </c>
      <c r="Y26" s="7" t="e">
        <f ca="1">X26/(1+Inputs!$B$38)^'Cash Flow Detail'!$A27</f>
        <v>#NAME?</v>
      </c>
      <c r="Z26" s="7" t="e">
        <f ca="1">_xll.SimulationMedian(Y26)</f>
        <v>#NAME?</v>
      </c>
      <c r="AA26" s="10" t="e">
        <f ca="1">_xll.SimulationInterval(Y26,0,)</f>
        <v>#NAME?</v>
      </c>
      <c r="AB26" s="9" t="e">
        <f ca="1">LN(_xll.LognormalValue(AF$2,AF$3))</f>
        <v>#NAME?</v>
      </c>
      <c r="AC26" s="7" t="e">
        <f ca="1">('Cash Flow Detail'!$W27+AC25)*(1+AB26)</f>
        <v>#NAME?</v>
      </c>
      <c r="AD26" s="7" t="e">
        <f ca="1">AC26/(1+Inputs!$B$38)^'Cash Flow Detail'!$A27</f>
        <v>#NAME?</v>
      </c>
      <c r="AE26" s="7" t="e">
        <f ca="1">_xll.SimulationMedian(AD26)</f>
        <v>#NAME?</v>
      </c>
      <c r="AF26" s="10" t="e">
        <f ca="1">_xll.SimulationInterval(AD26,0,)</f>
        <v>#NAME?</v>
      </c>
    </row>
    <row r="27" spans="1:32" x14ac:dyDescent="0.2">
      <c r="A27" s="8">
        <f>'Cash Flow Detail'!A28</f>
        <v>22</v>
      </c>
      <c r="B27" s="8">
        <f>'Cash Flow Detail'!B28</f>
        <v>62</v>
      </c>
      <c r="C27" s="9" t="e">
        <f ca="1">LN(_xll.LognormalValue(G$2,G$3))</f>
        <v>#NAME?</v>
      </c>
      <c r="D27" s="7" t="e">
        <f ca="1">('Cash Flow Detail'!$W28+D26)*(1+C27)</f>
        <v>#NAME?</v>
      </c>
      <c r="E27" s="7" t="e">
        <f ca="1">D27/(1+Inputs!$B$38)^'Cash Flow Detail'!$A28</f>
        <v>#NAME?</v>
      </c>
      <c r="F27" s="7" t="e">
        <f ca="1">_xll.SimulationMedian(E27)</f>
        <v>#NAME?</v>
      </c>
      <c r="G27" s="10" t="e">
        <f ca="1">_xll.SimulationInterval(E27,0,)</f>
        <v>#NAME?</v>
      </c>
      <c r="H27" s="9" t="e">
        <f ca="1">LN(_xll.LognormalValue(L$2,L$3))</f>
        <v>#NAME?</v>
      </c>
      <c r="I27" s="7" t="e">
        <f ca="1">('Cash Flow Detail'!$W28+I26)*(1+H27)</f>
        <v>#NAME?</v>
      </c>
      <c r="J27" s="7" t="e">
        <f ca="1">I27/(1+Inputs!$B$38)^'Cash Flow Detail'!$A28</f>
        <v>#NAME?</v>
      </c>
      <c r="K27" s="7" t="e">
        <f ca="1">_xll.SimulationMedian(J27)</f>
        <v>#NAME?</v>
      </c>
      <c r="L27" s="10" t="e">
        <f ca="1">_xll.SimulationInterval(J27,0,)</f>
        <v>#NAME?</v>
      </c>
      <c r="M27" s="9" t="e">
        <f ca="1">LN(_xll.LognormalValue(Q$2,Q$3))</f>
        <v>#NAME?</v>
      </c>
      <c r="N27" s="7" t="e">
        <f ca="1">('Cash Flow Detail'!$W28+N26)*(1+M27)</f>
        <v>#NAME?</v>
      </c>
      <c r="O27" s="7" t="e">
        <f ca="1">N27/(1+Inputs!$B$38)^'Cash Flow Detail'!$A28</f>
        <v>#NAME?</v>
      </c>
      <c r="P27" s="7" t="e">
        <f ca="1">_xll.SimulationMedian(O27)</f>
        <v>#NAME?</v>
      </c>
      <c r="Q27" s="10" t="e">
        <f ca="1">_xll.SimulationInterval(O27,0,)</f>
        <v>#NAME?</v>
      </c>
      <c r="R27" s="9" t="e">
        <f ca="1">LN(_xll.LognormalValue(V$2,V$3))</f>
        <v>#NAME?</v>
      </c>
      <c r="S27" s="7" t="e">
        <f ca="1">('Cash Flow Detail'!$W28+S26)*(1+R27)</f>
        <v>#NAME?</v>
      </c>
      <c r="T27" s="7" t="e">
        <f ca="1">S27/(1+Inputs!$B$38)^'Cash Flow Detail'!$A28</f>
        <v>#NAME?</v>
      </c>
      <c r="U27" s="7" t="e">
        <f ca="1">_xll.SimulationMedian(T27)</f>
        <v>#NAME?</v>
      </c>
      <c r="V27" s="10" t="e">
        <f ca="1">_xll.SimulationInterval(T27,0,)</f>
        <v>#NAME?</v>
      </c>
      <c r="W27" s="9" t="e">
        <f ca="1">LN(_xll.LognormalValue(AA$2,AA$3))</f>
        <v>#NAME?</v>
      </c>
      <c r="X27" s="7" t="e">
        <f ca="1">('Cash Flow Detail'!$W28+X26)*(1+W27)</f>
        <v>#NAME?</v>
      </c>
      <c r="Y27" s="7" t="e">
        <f ca="1">X27/(1+Inputs!$B$38)^'Cash Flow Detail'!$A28</f>
        <v>#NAME?</v>
      </c>
      <c r="Z27" s="7" t="e">
        <f ca="1">_xll.SimulationMedian(Y27)</f>
        <v>#NAME?</v>
      </c>
      <c r="AA27" s="10" t="e">
        <f ca="1">_xll.SimulationInterval(Y27,0,)</f>
        <v>#NAME?</v>
      </c>
      <c r="AB27" s="9" t="e">
        <f ca="1">LN(_xll.LognormalValue(AF$2,AF$3))</f>
        <v>#NAME?</v>
      </c>
      <c r="AC27" s="7" t="e">
        <f ca="1">('Cash Flow Detail'!$W28+AC26)*(1+AB27)</f>
        <v>#NAME?</v>
      </c>
      <c r="AD27" s="7" t="e">
        <f ca="1">AC27/(1+Inputs!$B$38)^'Cash Flow Detail'!$A28</f>
        <v>#NAME?</v>
      </c>
      <c r="AE27" s="7" t="e">
        <f ca="1">_xll.SimulationMedian(AD27)</f>
        <v>#NAME?</v>
      </c>
      <c r="AF27" s="10" t="e">
        <f ca="1">_xll.SimulationInterval(AD27,0,)</f>
        <v>#NAME?</v>
      </c>
    </row>
    <row r="28" spans="1:32" x14ac:dyDescent="0.2">
      <c r="A28" s="8">
        <f>'Cash Flow Detail'!A29</f>
        <v>23</v>
      </c>
      <c r="B28" s="8">
        <f>'Cash Flow Detail'!B29</f>
        <v>63</v>
      </c>
      <c r="C28" s="9" t="e">
        <f ca="1">LN(_xll.LognormalValue(G$2,G$3))</f>
        <v>#NAME?</v>
      </c>
      <c r="D28" s="7" t="e">
        <f ca="1">('Cash Flow Detail'!$W29+D27)*(1+C28)</f>
        <v>#NAME?</v>
      </c>
      <c r="E28" s="7" t="e">
        <f ca="1">D28/(1+Inputs!$B$38)^'Cash Flow Detail'!$A29</f>
        <v>#NAME?</v>
      </c>
      <c r="F28" s="7" t="e">
        <f ca="1">_xll.SimulationMedian(E28)</f>
        <v>#NAME?</v>
      </c>
      <c r="G28" s="10" t="e">
        <f ca="1">_xll.SimulationInterval(E28,0,)</f>
        <v>#NAME?</v>
      </c>
      <c r="H28" s="9" t="e">
        <f ca="1">LN(_xll.LognormalValue(L$2,L$3))</f>
        <v>#NAME?</v>
      </c>
      <c r="I28" s="7" t="e">
        <f ca="1">('Cash Flow Detail'!$W29+I27)*(1+H28)</f>
        <v>#NAME?</v>
      </c>
      <c r="J28" s="7" t="e">
        <f ca="1">I28/(1+Inputs!$B$38)^'Cash Flow Detail'!$A29</f>
        <v>#NAME?</v>
      </c>
      <c r="K28" s="7" t="e">
        <f ca="1">_xll.SimulationMedian(J28)</f>
        <v>#NAME?</v>
      </c>
      <c r="L28" s="10" t="e">
        <f ca="1">_xll.SimulationInterval(J28,0,)</f>
        <v>#NAME?</v>
      </c>
      <c r="M28" s="9" t="e">
        <f ca="1">LN(_xll.LognormalValue(Q$2,Q$3))</f>
        <v>#NAME?</v>
      </c>
      <c r="N28" s="7" t="e">
        <f ca="1">('Cash Flow Detail'!$W29+N27)*(1+M28)</f>
        <v>#NAME?</v>
      </c>
      <c r="O28" s="7" t="e">
        <f ca="1">N28/(1+Inputs!$B$38)^'Cash Flow Detail'!$A29</f>
        <v>#NAME?</v>
      </c>
      <c r="P28" s="7" t="e">
        <f ca="1">_xll.SimulationMedian(O28)</f>
        <v>#NAME?</v>
      </c>
      <c r="Q28" s="10" t="e">
        <f ca="1">_xll.SimulationInterval(O28,0,)</f>
        <v>#NAME?</v>
      </c>
      <c r="R28" s="9" t="e">
        <f ca="1">LN(_xll.LognormalValue(V$2,V$3))</f>
        <v>#NAME?</v>
      </c>
      <c r="S28" s="7" t="e">
        <f ca="1">('Cash Flow Detail'!$W29+S27)*(1+R28)</f>
        <v>#NAME?</v>
      </c>
      <c r="T28" s="7" t="e">
        <f ca="1">S28/(1+Inputs!$B$38)^'Cash Flow Detail'!$A29</f>
        <v>#NAME?</v>
      </c>
      <c r="U28" s="7" t="e">
        <f ca="1">_xll.SimulationMedian(T28)</f>
        <v>#NAME?</v>
      </c>
      <c r="V28" s="10" t="e">
        <f ca="1">_xll.SimulationInterval(T28,0,)</f>
        <v>#NAME?</v>
      </c>
      <c r="W28" s="9" t="e">
        <f ca="1">LN(_xll.LognormalValue(AA$2,AA$3))</f>
        <v>#NAME?</v>
      </c>
      <c r="X28" s="7" t="e">
        <f ca="1">('Cash Flow Detail'!$W29+X27)*(1+W28)</f>
        <v>#NAME?</v>
      </c>
      <c r="Y28" s="7" t="e">
        <f ca="1">X28/(1+Inputs!$B$38)^'Cash Flow Detail'!$A29</f>
        <v>#NAME?</v>
      </c>
      <c r="Z28" s="7" t="e">
        <f ca="1">_xll.SimulationMedian(Y28)</f>
        <v>#NAME?</v>
      </c>
      <c r="AA28" s="10" t="e">
        <f ca="1">_xll.SimulationInterval(Y28,0,)</f>
        <v>#NAME?</v>
      </c>
      <c r="AB28" s="9" t="e">
        <f ca="1">LN(_xll.LognormalValue(AF$2,AF$3))</f>
        <v>#NAME?</v>
      </c>
      <c r="AC28" s="7" t="e">
        <f ca="1">('Cash Flow Detail'!$W29+AC27)*(1+AB28)</f>
        <v>#NAME?</v>
      </c>
      <c r="AD28" s="7" t="e">
        <f ca="1">AC28/(1+Inputs!$B$38)^'Cash Flow Detail'!$A29</f>
        <v>#NAME?</v>
      </c>
      <c r="AE28" s="7" t="e">
        <f ca="1">_xll.SimulationMedian(AD28)</f>
        <v>#NAME?</v>
      </c>
      <c r="AF28" s="10" t="e">
        <f ca="1">_xll.SimulationInterval(AD28,0,)</f>
        <v>#NAME?</v>
      </c>
    </row>
    <row r="29" spans="1:32" x14ac:dyDescent="0.2">
      <c r="A29" s="8">
        <f>'Cash Flow Detail'!A30</f>
        <v>24</v>
      </c>
      <c r="B29" s="8">
        <f>'Cash Flow Detail'!B30</f>
        <v>64</v>
      </c>
      <c r="C29" s="9" t="e">
        <f ca="1">LN(_xll.LognormalValue(G$2,G$3))</f>
        <v>#NAME?</v>
      </c>
      <c r="D29" s="7" t="e">
        <f ca="1">('Cash Flow Detail'!$W30+D28)*(1+C29)</f>
        <v>#NAME?</v>
      </c>
      <c r="E29" s="7" t="e">
        <f ca="1">D29/(1+Inputs!$B$38)^'Cash Flow Detail'!$A30</f>
        <v>#NAME?</v>
      </c>
      <c r="F29" s="7" t="e">
        <f ca="1">_xll.SimulationMedian(E29)</f>
        <v>#NAME?</v>
      </c>
      <c r="G29" s="10" t="e">
        <f ca="1">_xll.SimulationInterval(E29,0,)</f>
        <v>#NAME?</v>
      </c>
      <c r="H29" s="9" t="e">
        <f ca="1">LN(_xll.LognormalValue(L$2,L$3))</f>
        <v>#NAME?</v>
      </c>
      <c r="I29" s="7" t="e">
        <f ca="1">('Cash Flow Detail'!$W30+I28)*(1+H29)</f>
        <v>#NAME?</v>
      </c>
      <c r="J29" s="7" t="e">
        <f ca="1">I29/(1+Inputs!$B$38)^'Cash Flow Detail'!$A30</f>
        <v>#NAME?</v>
      </c>
      <c r="K29" s="7" t="e">
        <f ca="1">_xll.SimulationMedian(J29)</f>
        <v>#NAME?</v>
      </c>
      <c r="L29" s="10" t="e">
        <f ca="1">_xll.SimulationInterval(J29,0,)</f>
        <v>#NAME?</v>
      </c>
      <c r="M29" s="9" t="e">
        <f ca="1">LN(_xll.LognormalValue(Q$2,Q$3))</f>
        <v>#NAME?</v>
      </c>
      <c r="N29" s="7" t="e">
        <f ca="1">('Cash Flow Detail'!$W30+N28)*(1+M29)</f>
        <v>#NAME?</v>
      </c>
      <c r="O29" s="7" t="e">
        <f ca="1">N29/(1+Inputs!$B$38)^'Cash Flow Detail'!$A30</f>
        <v>#NAME?</v>
      </c>
      <c r="P29" s="7" t="e">
        <f ca="1">_xll.SimulationMedian(O29)</f>
        <v>#NAME?</v>
      </c>
      <c r="Q29" s="10" t="e">
        <f ca="1">_xll.SimulationInterval(O29,0,)</f>
        <v>#NAME?</v>
      </c>
      <c r="R29" s="9" t="e">
        <f ca="1">LN(_xll.LognormalValue(V$2,V$3))</f>
        <v>#NAME?</v>
      </c>
      <c r="S29" s="7" t="e">
        <f ca="1">('Cash Flow Detail'!$W30+S28)*(1+R29)</f>
        <v>#NAME?</v>
      </c>
      <c r="T29" s="7" t="e">
        <f ca="1">S29/(1+Inputs!$B$38)^'Cash Flow Detail'!$A30</f>
        <v>#NAME?</v>
      </c>
      <c r="U29" s="7" t="e">
        <f ca="1">_xll.SimulationMedian(T29)</f>
        <v>#NAME?</v>
      </c>
      <c r="V29" s="10" t="e">
        <f ca="1">_xll.SimulationInterval(T29,0,)</f>
        <v>#NAME?</v>
      </c>
      <c r="W29" s="9" t="e">
        <f ca="1">LN(_xll.LognormalValue(AA$2,AA$3))</f>
        <v>#NAME?</v>
      </c>
      <c r="X29" s="7" t="e">
        <f ca="1">('Cash Flow Detail'!$W30+X28)*(1+W29)</f>
        <v>#NAME?</v>
      </c>
      <c r="Y29" s="7" t="e">
        <f ca="1">X29/(1+Inputs!$B$38)^'Cash Flow Detail'!$A30</f>
        <v>#NAME?</v>
      </c>
      <c r="Z29" s="7" t="e">
        <f ca="1">_xll.SimulationMedian(Y29)</f>
        <v>#NAME?</v>
      </c>
      <c r="AA29" s="10" t="e">
        <f ca="1">_xll.SimulationInterval(Y29,0,)</f>
        <v>#NAME?</v>
      </c>
      <c r="AB29" s="9" t="e">
        <f ca="1">LN(_xll.LognormalValue(AF$2,AF$3))</f>
        <v>#NAME?</v>
      </c>
      <c r="AC29" s="7" t="e">
        <f ca="1">('Cash Flow Detail'!$W30+AC28)*(1+AB29)</f>
        <v>#NAME?</v>
      </c>
      <c r="AD29" s="7" t="e">
        <f ca="1">AC29/(1+Inputs!$B$38)^'Cash Flow Detail'!$A30</f>
        <v>#NAME?</v>
      </c>
      <c r="AE29" s="7" t="e">
        <f ca="1">_xll.SimulationMedian(AD29)</f>
        <v>#NAME?</v>
      </c>
      <c r="AF29" s="10" t="e">
        <f ca="1">_xll.SimulationInterval(AD29,0,)</f>
        <v>#NAME?</v>
      </c>
    </row>
    <row r="30" spans="1:32" x14ac:dyDescent="0.2">
      <c r="A30" s="8">
        <f>'Cash Flow Detail'!A31</f>
        <v>25</v>
      </c>
      <c r="B30" s="8">
        <f>'Cash Flow Detail'!B31</f>
        <v>65</v>
      </c>
      <c r="C30" s="9" t="e">
        <f ca="1">LN(_xll.LognormalValue(G$2,G$3))</f>
        <v>#NAME?</v>
      </c>
      <c r="D30" s="7" t="e">
        <f ca="1">('Cash Flow Detail'!$W31+D29)*(1+C30)</f>
        <v>#NAME?</v>
      </c>
      <c r="E30" s="7" t="e">
        <f ca="1">D30/(1+Inputs!$B$38)^'Cash Flow Detail'!$A31</f>
        <v>#NAME?</v>
      </c>
      <c r="F30" s="7" t="e">
        <f ca="1">_xll.SimulationMedian(E30)</f>
        <v>#NAME?</v>
      </c>
      <c r="G30" s="10" t="e">
        <f ca="1">_xll.SimulationInterval(E30,0,)</f>
        <v>#NAME?</v>
      </c>
      <c r="H30" s="9" t="e">
        <f ca="1">LN(_xll.LognormalValue(L$2,L$3))</f>
        <v>#NAME?</v>
      </c>
      <c r="I30" s="7" t="e">
        <f ca="1">('Cash Flow Detail'!$W31+I29)*(1+H30)</f>
        <v>#NAME?</v>
      </c>
      <c r="J30" s="7" t="e">
        <f ca="1">I30/(1+Inputs!$B$38)^'Cash Flow Detail'!$A31</f>
        <v>#NAME?</v>
      </c>
      <c r="K30" s="7" t="e">
        <f ca="1">_xll.SimulationMedian(J30)</f>
        <v>#NAME?</v>
      </c>
      <c r="L30" s="10" t="e">
        <f ca="1">_xll.SimulationInterval(J30,0,)</f>
        <v>#NAME?</v>
      </c>
      <c r="M30" s="9" t="e">
        <f ca="1">LN(_xll.LognormalValue(Q$2,Q$3))</f>
        <v>#NAME?</v>
      </c>
      <c r="N30" s="7" t="e">
        <f ca="1">('Cash Flow Detail'!$W31+N29)*(1+M30)</f>
        <v>#NAME?</v>
      </c>
      <c r="O30" s="7" t="e">
        <f ca="1">N30/(1+Inputs!$B$38)^'Cash Flow Detail'!$A31</f>
        <v>#NAME?</v>
      </c>
      <c r="P30" s="7" t="e">
        <f ca="1">_xll.SimulationMedian(O30)</f>
        <v>#NAME?</v>
      </c>
      <c r="Q30" s="10" t="e">
        <f ca="1">_xll.SimulationInterval(O30,0,)</f>
        <v>#NAME?</v>
      </c>
      <c r="R30" s="9" t="e">
        <f ca="1">LN(_xll.LognormalValue(V$2,V$3))</f>
        <v>#NAME?</v>
      </c>
      <c r="S30" s="7" t="e">
        <f ca="1">('Cash Flow Detail'!$W31+S29)*(1+R30)</f>
        <v>#NAME?</v>
      </c>
      <c r="T30" s="7" t="e">
        <f ca="1">S30/(1+Inputs!$B$38)^'Cash Flow Detail'!$A31</f>
        <v>#NAME?</v>
      </c>
      <c r="U30" s="7" t="e">
        <f ca="1">_xll.SimulationMedian(T30)</f>
        <v>#NAME?</v>
      </c>
      <c r="V30" s="10" t="e">
        <f ca="1">_xll.SimulationInterval(T30,0,)</f>
        <v>#NAME?</v>
      </c>
      <c r="W30" s="9" t="e">
        <f ca="1">LN(_xll.LognormalValue(AA$2,AA$3))</f>
        <v>#NAME?</v>
      </c>
      <c r="X30" s="7" t="e">
        <f ca="1">('Cash Flow Detail'!$W31+X29)*(1+W30)</f>
        <v>#NAME?</v>
      </c>
      <c r="Y30" s="7" t="e">
        <f ca="1">X30/(1+Inputs!$B$38)^'Cash Flow Detail'!$A31</f>
        <v>#NAME?</v>
      </c>
      <c r="Z30" s="7" t="e">
        <f ca="1">_xll.SimulationMedian(Y30)</f>
        <v>#NAME?</v>
      </c>
      <c r="AA30" s="10" t="e">
        <f ca="1">_xll.SimulationInterval(Y30,0,)</f>
        <v>#NAME?</v>
      </c>
      <c r="AB30" s="9" t="e">
        <f ca="1">LN(_xll.LognormalValue(AF$2,AF$3))</f>
        <v>#NAME?</v>
      </c>
      <c r="AC30" s="7" t="e">
        <f ca="1">('Cash Flow Detail'!$W31+AC29)*(1+AB30)</f>
        <v>#NAME?</v>
      </c>
      <c r="AD30" s="7" t="e">
        <f ca="1">AC30/(1+Inputs!$B$38)^'Cash Flow Detail'!$A31</f>
        <v>#NAME?</v>
      </c>
      <c r="AE30" s="7" t="e">
        <f ca="1">_xll.SimulationMedian(AD30)</f>
        <v>#NAME?</v>
      </c>
      <c r="AF30" s="10" t="e">
        <f ca="1">_xll.SimulationInterval(AD30,0,)</f>
        <v>#NAME?</v>
      </c>
    </row>
    <row r="31" spans="1:32" x14ac:dyDescent="0.2">
      <c r="A31" s="8">
        <f>'Cash Flow Detail'!A32</f>
        <v>26</v>
      </c>
      <c r="B31" s="8">
        <f>'Cash Flow Detail'!B32</f>
        <v>66</v>
      </c>
      <c r="C31" s="9" t="e">
        <f ca="1">LN(_xll.LognormalValue(G$2,G$3))</f>
        <v>#NAME?</v>
      </c>
      <c r="D31" s="7" t="e">
        <f ca="1">('Cash Flow Detail'!$W32+D30)*(1+C31)</f>
        <v>#NAME?</v>
      </c>
      <c r="E31" s="7" t="e">
        <f ca="1">D31/(1+Inputs!$B$38)^'Cash Flow Detail'!$A32</f>
        <v>#NAME?</v>
      </c>
      <c r="F31" s="7" t="e">
        <f ca="1">_xll.SimulationMedian(E31)</f>
        <v>#NAME?</v>
      </c>
      <c r="G31" s="10" t="e">
        <f ca="1">_xll.SimulationInterval(E31,0,)</f>
        <v>#NAME?</v>
      </c>
      <c r="H31" s="9" t="e">
        <f ca="1">LN(_xll.LognormalValue(L$2,L$3))</f>
        <v>#NAME?</v>
      </c>
      <c r="I31" s="7" t="e">
        <f ca="1">('Cash Flow Detail'!$W32+I30)*(1+H31)</f>
        <v>#NAME?</v>
      </c>
      <c r="J31" s="7" t="e">
        <f ca="1">I31/(1+Inputs!$B$38)^'Cash Flow Detail'!$A32</f>
        <v>#NAME?</v>
      </c>
      <c r="K31" s="7" t="e">
        <f ca="1">_xll.SimulationMedian(J31)</f>
        <v>#NAME?</v>
      </c>
      <c r="L31" s="10" t="e">
        <f ca="1">_xll.SimulationInterval(J31,0,)</f>
        <v>#NAME?</v>
      </c>
      <c r="M31" s="9" t="e">
        <f ca="1">LN(_xll.LognormalValue(Q$2,Q$3))</f>
        <v>#NAME?</v>
      </c>
      <c r="N31" s="7" t="e">
        <f ca="1">('Cash Flow Detail'!$W32+N30)*(1+M31)</f>
        <v>#NAME?</v>
      </c>
      <c r="O31" s="7" t="e">
        <f ca="1">N31/(1+Inputs!$B$38)^'Cash Flow Detail'!$A32</f>
        <v>#NAME?</v>
      </c>
      <c r="P31" s="7" t="e">
        <f ca="1">_xll.SimulationMedian(O31)</f>
        <v>#NAME?</v>
      </c>
      <c r="Q31" s="10" t="e">
        <f ca="1">_xll.SimulationInterval(O31,0,)</f>
        <v>#NAME?</v>
      </c>
      <c r="R31" s="9" t="e">
        <f ca="1">LN(_xll.LognormalValue(V$2,V$3))</f>
        <v>#NAME?</v>
      </c>
      <c r="S31" s="7" t="e">
        <f ca="1">('Cash Flow Detail'!$W32+S30)*(1+R31)</f>
        <v>#NAME?</v>
      </c>
      <c r="T31" s="7" t="e">
        <f ca="1">S31/(1+Inputs!$B$38)^'Cash Flow Detail'!$A32</f>
        <v>#NAME?</v>
      </c>
      <c r="U31" s="7" t="e">
        <f ca="1">_xll.SimulationMedian(T31)</f>
        <v>#NAME?</v>
      </c>
      <c r="V31" s="10" t="e">
        <f ca="1">_xll.SimulationInterval(T31,0,)</f>
        <v>#NAME?</v>
      </c>
      <c r="W31" s="9" t="e">
        <f ca="1">LN(_xll.LognormalValue(AA$2,AA$3))</f>
        <v>#NAME?</v>
      </c>
      <c r="X31" s="7" t="e">
        <f ca="1">('Cash Flow Detail'!$W32+X30)*(1+W31)</f>
        <v>#NAME?</v>
      </c>
      <c r="Y31" s="7" t="e">
        <f ca="1">X31/(1+Inputs!$B$38)^'Cash Flow Detail'!$A32</f>
        <v>#NAME?</v>
      </c>
      <c r="Z31" s="7" t="e">
        <f ca="1">_xll.SimulationMedian(Y31)</f>
        <v>#NAME?</v>
      </c>
      <c r="AA31" s="10" t="e">
        <f ca="1">_xll.SimulationInterval(Y31,0,)</f>
        <v>#NAME?</v>
      </c>
      <c r="AB31" s="9" t="e">
        <f ca="1">LN(_xll.LognormalValue(AF$2,AF$3))</f>
        <v>#NAME?</v>
      </c>
      <c r="AC31" s="7" t="e">
        <f ca="1">('Cash Flow Detail'!$W32+AC30)*(1+AB31)</f>
        <v>#NAME?</v>
      </c>
      <c r="AD31" s="7" t="e">
        <f ca="1">AC31/(1+Inputs!$B$38)^'Cash Flow Detail'!$A32</f>
        <v>#NAME?</v>
      </c>
      <c r="AE31" s="7" t="e">
        <f ca="1">_xll.SimulationMedian(AD31)</f>
        <v>#NAME?</v>
      </c>
      <c r="AF31" s="10" t="e">
        <f ca="1">_xll.SimulationInterval(AD31,0,)</f>
        <v>#NAME?</v>
      </c>
    </row>
    <row r="32" spans="1:32" x14ac:dyDescent="0.2">
      <c r="A32" s="8">
        <f>'Cash Flow Detail'!A33</f>
        <v>27</v>
      </c>
      <c r="B32" s="8">
        <f>'Cash Flow Detail'!B33</f>
        <v>67</v>
      </c>
      <c r="C32" s="9" t="e">
        <f ca="1">LN(_xll.LognormalValue(G$2,G$3))</f>
        <v>#NAME?</v>
      </c>
      <c r="D32" s="7" t="e">
        <f ca="1">('Cash Flow Detail'!$W33+D31)*(1+C32)</f>
        <v>#NAME?</v>
      </c>
      <c r="E32" s="7" t="e">
        <f ca="1">D32/(1+Inputs!$B$38)^'Cash Flow Detail'!$A33</f>
        <v>#NAME?</v>
      </c>
      <c r="F32" s="7" t="e">
        <f ca="1">_xll.SimulationMedian(E32)</f>
        <v>#NAME?</v>
      </c>
      <c r="G32" s="10" t="e">
        <f ca="1">_xll.SimulationInterval(E32,0,)</f>
        <v>#NAME?</v>
      </c>
      <c r="H32" s="9" t="e">
        <f ca="1">LN(_xll.LognormalValue(L$2,L$3))</f>
        <v>#NAME?</v>
      </c>
      <c r="I32" s="7" t="e">
        <f ca="1">('Cash Flow Detail'!$W33+I31)*(1+H32)</f>
        <v>#NAME?</v>
      </c>
      <c r="J32" s="7" t="e">
        <f ca="1">I32/(1+Inputs!$B$38)^'Cash Flow Detail'!$A33</f>
        <v>#NAME?</v>
      </c>
      <c r="K32" s="7" t="e">
        <f ca="1">_xll.SimulationMedian(J32)</f>
        <v>#NAME?</v>
      </c>
      <c r="L32" s="10" t="e">
        <f ca="1">_xll.SimulationInterval(J32,0,)</f>
        <v>#NAME?</v>
      </c>
      <c r="M32" s="9" t="e">
        <f ca="1">LN(_xll.LognormalValue(Q$2,Q$3))</f>
        <v>#NAME?</v>
      </c>
      <c r="N32" s="7" t="e">
        <f ca="1">('Cash Flow Detail'!$W33+N31)*(1+M32)</f>
        <v>#NAME?</v>
      </c>
      <c r="O32" s="7" t="e">
        <f ca="1">N32/(1+Inputs!$B$38)^'Cash Flow Detail'!$A33</f>
        <v>#NAME?</v>
      </c>
      <c r="P32" s="7" t="e">
        <f ca="1">_xll.SimulationMedian(O32)</f>
        <v>#NAME?</v>
      </c>
      <c r="Q32" s="10" t="e">
        <f ca="1">_xll.SimulationInterval(O32,0,)</f>
        <v>#NAME?</v>
      </c>
      <c r="R32" s="9" t="e">
        <f ca="1">LN(_xll.LognormalValue(V$2,V$3))</f>
        <v>#NAME?</v>
      </c>
      <c r="S32" s="7" t="e">
        <f ca="1">('Cash Flow Detail'!$W33+S31)*(1+R32)</f>
        <v>#NAME?</v>
      </c>
      <c r="T32" s="7" t="e">
        <f ca="1">S32/(1+Inputs!$B$38)^'Cash Flow Detail'!$A33</f>
        <v>#NAME?</v>
      </c>
      <c r="U32" s="7" t="e">
        <f ca="1">_xll.SimulationMedian(T32)</f>
        <v>#NAME?</v>
      </c>
      <c r="V32" s="10" t="e">
        <f ca="1">_xll.SimulationInterval(T32,0,)</f>
        <v>#NAME?</v>
      </c>
      <c r="W32" s="9" t="e">
        <f ca="1">LN(_xll.LognormalValue(AA$2,AA$3))</f>
        <v>#NAME?</v>
      </c>
      <c r="X32" s="7" t="e">
        <f ca="1">('Cash Flow Detail'!$W33+X31)*(1+W32)</f>
        <v>#NAME?</v>
      </c>
      <c r="Y32" s="7" t="e">
        <f ca="1">X32/(1+Inputs!$B$38)^'Cash Flow Detail'!$A33</f>
        <v>#NAME?</v>
      </c>
      <c r="Z32" s="7" t="e">
        <f ca="1">_xll.SimulationMedian(Y32)</f>
        <v>#NAME?</v>
      </c>
      <c r="AA32" s="10" t="e">
        <f ca="1">_xll.SimulationInterval(Y32,0,)</f>
        <v>#NAME?</v>
      </c>
      <c r="AB32" s="9" t="e">
        <f ca="1">LN(_xll.LognormalValue(AF$2,AF$3))</f>
        <v>#NAME?</v>
      </c>
      <c r="AC32" s="7" t="e">
        <f ca="1">('Cash Flow Detail'!$W33+AC31)*(1+AB32)</f>
        <v>#NAME?</v>
      </c>
      <c r="AD32" s="7" t="e">
        <f ca="1">AC32/(1+Inputs!$B$38)^'Cash Flow Detail'!$A33</f>
        <v>#NAME?</v>
      </c>
      <c r="AE32" s="7" t="e">
        <f ca="1">_xll.SimulationMedian(AD32)</f>
        <v>#NAME?</v>
      </c>
      <c r="AF32" s="10" t="e">
        <f ca="1">_xll.SimulationInterval(AD32,0,)</f>
        <v>#NAME?</v>
      </c>
    </row>
    <row r="33" spans="1:32" x14ac:dyDescent="0.2">
      <c r="A33" s="8">
        <f>'Cash Flow Detail'!A34</f>
        <v>28</v>
      </c>
      <c r="B33" s="8">
        <f>'Cash Flow Detail'!B34</f>
        <v>68</v>
      </c>
      <c r="C33" s="9" t="e">
        <f ca="1">LN(_xll.LognormalValue(G$2,G$3))</f>
        <v>#NAME?</v>
      </c>
      <c r="D33" s="7" t="e">
        <f ca="1">('Cash Flow Detail'!$W34+D32)*(1+C33)</f>
        <v>#NAME?</v>
      </c>
      <c r="E33" s="7" t="e">
        <f ca="1">D33/(1+Inputs!$B$38)^'Cash Flow Detail'!$A34</f>
        <v>#NAME?</v>
      </c>
      <c r="F33" s="7" t="e">
        <f ca="1">_xll.SimulationMedian(E33)</f>
        <v>#NAME?</v>
      </c>
      <c r="G33" s="10" t="e">
        <f ca="1">_xll.SimulationInterval(E33,0,)</f>
        <v>#NAME?</v>
      </c>
      <c r="H33" s="9" t="e">
        <f ca="1">LN(_xll.LognormalValue(L$2,L$3))</f>
        <v>#NAME?</v>
      </c>
      <c r="I33" s="7" t="e">
        <f ca="1">('Cash Flow Detail'!$W34+I32)*(1+H33)</f>
        <v>#NAME?</v>
      </c>
      <c r="J33" s="7" t="e">
        <f ca="1">I33/(1+Inputs!$B$38)^'Cash Flow Detail'!$A34</f>
        <v>#NAME?</v>
      </c>
      <c r="K33" s="7" t="e">
        <f ca="1">_xll.SimulationMedian(J33)</f>
        <v>#NAME?</v>
      </c>
      <c r="L33" s="10" t="e">
        <f ca="1">_xll.SimulationInterval(J33,0,)</f>
        <v>#NAME?</v>
      </c>
      <c r="M33" s="9" t="e">
        <f ca="1">LN(_xll.LognormalValue(Q$2,Q$3))</f>
        <v>#NAME?</v>
      </c>
      <c r="N33" s="7" t="e">
        <f ca="1">('Cash Flow Detail'!$W34+N32)*(1+M33)</f>
        <v>#NAME?</v>
      </c>
      <c r="O33" s="7" t="e">
        <f ca="1">N33/(1+Inputs!$B$38)^'Cash Flow Detail'!$A34</f>
        <v>#NAME?</v>
      </c>
      <c r="P33" s="7" t="e">
        <f ca="1">_xll.SimulationMedian(O33)</f>
        <v>#NAME?</v>
      </c>
      <c r="Q33" s="10" t="e">
        <f ca="1">_xll.SimulationInterval(O33,0,)</f>
        <v>#NAME?</v>
      </c>
      <c r="R33" s="9" t="e">
        <f ca="1">LN(_xll.LognormalValue(V$2,V$3))</f>
        <v>#NAME?</v>
      </c>
      <c r="S33" s="7" t="e">
        <f ca="1">('Cash Flow Detail'!$W34+S32)*(1+R33)</f>
        <v>#NAME?</v>
      </c>
      <c r="T33" s="7" t="e">
        <f ca="1">S33/(1+Inputs!$B$38)^'Cash Flow Detail'!$A34</f>
        <v>#NAME?</v>
      </c>
      <c r="U33" s="7" t="e">
        <f ca="1">_xll.SimulationMedian(T33)</f>
        <v>#NAME?</v>
      </c>
      <c r="V33" s="10" t="e">
        <f ca="1">_xll.SimulationInterval(T33,0,)</f>
        <v>#NAME?</v>
      </c>
      <c r="W33" s="9" t="e">
        <f ca="1">LN(_xll.LognormalValue(AA$2,AA$3))</f>
        <v>#NAME?</v>
      </c>
      <c r="X33" s="7" t="e">
        <f ca="1">('Cash Flow Detail'!$W34+X32)*(1+W33)</f>
        <v>#NAME?</v>
      </c>
      <c r="Y33" s="7" t="e">
        <f ca="1">X33/(1+Inputs!$B$38)^'Cash Flow Detail'!$A34</f>
        <v>#NAME?</v>
      </c>
      <c r="Z33" s="7" t="e">
        <f ca="1">_xll.SimulationMedian(Y33)</f>
        <v>#NAME?</v>
      </c>
      <c r="AA33" s="10" t="e">
        <f ca="1">_xll.SimulationInterval(Y33,0,)</f>
        <v>#NAME?</v>
      </c>
      <c r="AB33" s="9" t="e">
        <f ca="1">LN(_xll.LognormalValue(AF$2,AF$3))</f>
        <v>#NAME?</v>
      </c>
      <c r="AC33" s="7" t="e">
        <f ca="1">('Cash Flow Detail'!$W34+AC32)*(1+AB33)</f>
        <v>#NAME?</v>
      </c>
      <c r="AD33" s="7" t="e">
        <f ca="1">AC33/(1+Inputs!$B$38)^'Cash Flow Detail'!$A34</f>
        <v>#NAME?</v>
      </c>
      <c r="AE33" s="7" t="e">
        <f ca="1">_xll.SimulationMedian(AD33)</f>
        <v>#NAME?</v>
      </c>
      <c r="AF33" s="10" t="e">
        <f ca="1">_xll.SimulationInterval(AD33,0,)</f>
        <v>#NAME?</v>
      </c>
    </row>
    <row r="34" spans="1:32" x14ac:dyDescent="0.2">
      <c r="A34" s="8">
        <f>'Cash Flow Detail'!A35</f>
        <v>29</v>
      </c>
      <c r="B34" s="8">
        <f>'Cash Flow Detail'!B35</f>
        <v>69</v>
      </c>
      <c r="C34" s="9" t="e">
        <f ca="1">LN(_xll.LognormalValue(G$2,G$3))</f>
        <v>#NAME?</v>
      </c>
      <c r="D34" s="7" t="e">
        <f ca="1">('Cash Flow Detail'!$W35+D33)*(1+C34)</f>
        <v>#NAME?</v>
      </c>
      <c r="E34" s="7" t="e">
        <f ca="1">D34/(1+Inputs!$B$38)^'Cash Flow Detail'!$A35</f>
        <v>#NAME?</v>
      </c>
      <c r="F34" s="7" t="e">
        <f ca="1">_xll.SimulationMedian(E34)</f>
        <v>#NAME?</v>
      </c>
      <c r="G34" s="10" t="e">
        <f ca="1">_xll.SimulationInterval(E34,0,)</f>
        <v>#NAME?</v>
      </c>
      <c r="H34" s="9" t="e">
        <f ca="1">LN(_xll.LognormalValue(L$2,L$3))</f>
        <v>#NAME?</v>
      </c>
      <c r="I34" s="7" t="e">
        <f ca="1">('Cash Flow Detail'!$W35+I33)*(1+H34)</f>
        <v>#NAME?</v>
      </c>
      <c r="J34" s="7" t="e">
        <f ca="1">I34/(1+Inputs!$B$38)^'Cash Flow Detail'!$A35</f>
        <v>#NAME?</v>
      </c>
      <c r="K34" s="7" t="e">
        <f ca="1">_xll.SimulationMedian(J34)</f>
        <v>#NAME?</v>
      </c>
      <c r="L34" s="10" t="e">
        <f ca="1">_xll.SimulationInterval(J34,0,)</f>
        <v>#NAME?</v>
      </c>
      <c r="M34" s="9" t="e">
        <f ca="1">LN(_xll.LognormalValue(Q$2,Q$3))</f>
        <v>#NAME?</v>
      </c>
      <c r="N34" s="7" t="e">
        <f ca="1">('Cash Flow Detail'!$W35+N33)*(1+M34)</f>
        <v>#NAME?</v>
      </c>
      <c r="O34" s="7" t="e">
        <f ca="1">N34/(1+Inputs!$B$38)^'Cash Flow Detail'!$A35</f>
        <v>#NAME?</v>
      </c>
      <c r="P34" s="7" t="e">
        <f ca="1">_xll.SimulationMedian(O34)</f>
        <v>#NAME?</v>
      </c>
      <c r="Q34" s="10" t="e">
        <f ca="1">_xll.SimulationInterval(O34,0,)</f>
        <v>#NAME?</v>
      </c>
      <c r="R34" s="9" t="e">
        <f ca="1">LN(_xll.LognormalValue(V$2,V$3))</f>
        <v>#NAME?</v>
      </c>
      <c r="S34" s="7" t="e">
        <f ca="1">('Cash Flow Detail'!$W35+S33)*(1+R34)</f>
        <v>#NAME?</v>
      </c>
      <c r="T34" s="7" t="e">
        <f ca="1">S34/(1+Inputs!$B$38)^'Cash Flow Detail'!$A35</f>
        <v>#NAME?</v>
      </c>
      <c r="U34" s="7" t="e">
        <f ca="1">_xll.SimulationMedian(T34)</f>
        <v>#NAME?</v>
      </c>
      <c r="V34" s="10" t="e">
        <f ca="1">_xll.SimulationInterval(T34,0,)</f>
        <v>#NAME?</v>
      </c>
      <c r="W34" s="9" t="e">
        <f ca="1">LN(_xll.LognormalValue(AA$2,AA$3))</f>
        <v>#NAME?</v>
      </c>
      <c r="X34" s="7" t="e">
        <f ca="1">('Cash Flow Detail'!$W35+X33)*(1+W34)</f>
        <v>#NAME?</v>
      </c>
      <c r="Y34" s="7" t="e">
        <f ca="1">X34/(1+Inputs!$B$38)^'Cash Flow Detail'!$A35</f>
        <v>#NAME?</v>
      </c>
      <c r="Z34" s="7" t="e">
        <f ca="1">_xll.SimulationMedian(Y34)</f>
        <v>#NAME?</v>
      </c>
      <c r="AA34" s="10" t="e">
        <f ca="1">_xll.SimulationInterval(Y34,0,)</f>
        <v>#NAME?</v>
      </c>
      <c r="AB34" s="9" t="e">
        <f ca="1">LN(_xll.LognormalValue(AF$2,AF$3))</f>
        <v>#NAME?</v>
      </c>
      <c r="AC34" s="7" t="e">
        <f ca="1">('Cash Flow Detail'!$W35+AC33)*(1+AB34)</f>
        <v>#NAME?</v>
      </c>
      <c r="AD34" s="7" t="e">
        <f ca="1">AC34/(1+Inputs!$B$38)^'Cash Flow Detail'!$A35</f>
        <v>#NAME?</v>
      </c>
      <c r="AE34" s="7" t="e">
        <f ca="1">_xll.SimulationMedian(AD34)</f>
        <v>#NAME?</v>
      </c>
      <c r="AF34" s="10" t="e">
        <f ca="1">_xll.SimulationInterval(AD34,0,)</f>
        <v>#NAME?</v>
      </c>
    </row>
    <row r="35" spans="1:32" x14ac:dyDescent="0.2">
      <c r="A35" s="8">
        <f>'Cash Flow Detail'!A36</f>
        <v>30</v>
      </c>
      <c r="B35" s="8">
        <f>'Cash Flow Detail'!B36</f>
        <v>70</v>
      </c>
      <c r="C35" s="9" t="e">
        <f ca="1">LN(_xll.LognormalValue(G$2,G$3))</f>
        <v>#NAME?</v>
      </c>
      <c r="D35" s="7" t="e">
        <f ca="1">('Cash Flow Detail'!$W36+D34)*(1+C35)</f>
        <v>#NAME?</v>
      </c>
      <c r="E35" s="7" t="e">
        <f ca="1">D35/(1+Inputs!$B$38)^'Cash Flow Detail'!$A36</f>
        <v>#NAME?</v>
      </c>
      <c r="F35" s="7" t="e">
        <f ca="1">_xll.SimulationMedian(E35)</f>
        <v>#NAME?</v>
      </c>
      <c r="G35" s="10" t="e">
        <f ca="1">_xll.SimulationInterval(E35,0,)</f>
        <v>#NAME?</v>
      </c>
      <c r="H35" s="9" t="e">
        <f ca="1">LN(_xll.LognormalValue(L$2,L$3))</f>
        <v>#NAME?</v>
      </c>
      <c r="I35" s="7" t="e">
        <f ca="1">('Cash Flow Detail'!$W36+I34)*(1+H35)</f>
        <v>#NAME?</v>
      </c>
      <c r="J35" s="7" t="e">
        <f ca="1">I35/(1+Inputs!$B$38)^'Cash Flow Detail'!$A36</f>
        <v>#NAME?</v>
      </c>
      <c r="K35" s="7" t="e">
        <f ca="1">_xll.SimulationMedian(J35)</f>
        <v>#NAME?</v>
      </c>
      <c r="L35" s="10" t="e">
        <f ca="1">_xll.SimulationInterval(J35,0,)</f>
        <v>#NAME?</v>
      </c>
      <c r="M35" s="9" t="e">
        <f ca="1">LN(_xll.LognormalValue(Q$2,Q$3))</f>
        <v>#NAME?</v>
      </c>
      <c r="N35" s="7" t="e">
        <f ca="1">('Cash Flow Detail'!$W36+N34)*(1+M35)</f>
        <v>#NAME?</v>
      </c>
      <c r="O35" s="7" t="e">
        <f ca="1">N35/(1+Inputs!$B$38)^'Cash Flow Detail'!$A36</f>
        <v>#NAME?</v>
      </c>
      <c r="P35" s="7" t="e">
        <f ca="1">_xll.SimulationMedian(O35)</f>
        <v>#NAME?</v>
      </c>
      <c r="Q35" s="10" t="e">
        <f ca="1">_xll.SimulationInterval(O35,0,)</f>
        <v>#NAME?</v>
      </c>
      <c r="R35" s="9" t="e">
        <f ca="1">LN(_xll.LognormalValue(V$2,V$3))</f>
        <v>#NAME?</v>
      </c>
      <c r="S35" s="7" t="e">
        <f ca="1">('Cash Flow Detail'!$W36+S34)*(1+R35)</f>
        <v>#NAME?</v>
      </c>
      <c r="T35" s="7" t="e">
        <f ca="1">S35/(1+Inputs!$B$38)^'Cash Flow Detail'!$A36</f>
        <v>#NAME?</v>
      </c>
      <c r="U35" s="7" t="e">
        <f ca="1">_xll.SimulationMedian(T35)</f>
        <v>#NAME?</v>
      </c>
      <c r="V35" s="10" t="e">
        <f ca="1">_xll.SimulationInterval(T35,0,)</f>
        <v>#NAME?</v>
      </c>
      <c r="W35" s="9" t="e">
        <f ca="1">LN(_xll.LognormalValue(AA$2,AA$3))</f>
        <v>#NAME?</v>
      </c>
      <c r="X35" s="7" t="e">
        <f ca="1">('Cash Flow Detail'!$W36+X34)*(1+W35)</f>
        <v>#NAME?</v>
      </c>
      <c r="Y35" s="7" t="e">
        <f ca="1">X35/(1+Inputs!$B$38)^'Cash Flow Detail'!$A36</f>
        <v>#NAME?</v>
      </c>
      <c r="Z35" s="7" t="e">
        <f ca="1">_xll.SimulationMedian(Y35)</f>
        <v>#NAME?</v>
      </c>
      <c r="AA35" s="10" t="e">
        <f ca="1">_xll.SimulationInterval(Y35,0,)</f>
        <v>#NAME?</v>
      </c>
      <c r="AB35" s="9" t="e">
        <f ca="1">LN(_xll.LognormalValue(AF$2,AF$3))</f>
        <v>#NAME?</v>
      </c>
      <c r="AC35" s="7" t="e">
        <f ca="1">('Cash Flow Detail'!$W36+AC34)*(1+AB35)</f>
        <v>#NAME?</v>
      </c>
      <c r="AD35" s="7" t="e">
        <f ca="1">AC35/(1+Inputs!$B$38)^'Cash Flow Detail'!$A36</f>
        <v>#NAME?</v>
      </c>
      <c r="AE35" s="7" t="e">
        <f ca="1">_xll.SimulationMedian(AD35)</f>
        <v>#NAME?</v>
      </c>
      <c r="AF35" s="10" t="e">
        <f ca="1">_xll.SimulationInterval(AD35,0,)</f>
        <v>#NAME?</v>
      </c>
    </row>
    <row r="36" spans="1:32" x14ac:dyDescent="0.2">
      <c r="A36" s="8">
        <f>'Cash Flow Detail'!A37</f>
        <v>31</v>
      </c>
      <c r="B36" s="8">
        <f>'Cash Flow Detail'!B37</f>
        <v>71</v>
      </c>
      <c r="C36" s="9" t="e">
        <f ca="1">LN(_xll.LognormalValue(G$2,G$3))</f>
        <v>#NAME?</v>
      </c>
      <c r="D36" s="7" t="e">
        <f ca="1">('Cash Flow Detail'!$W37+D35)*(1+C36)</f>
        <v>#NAME?</v>
      </c>
      <c r="E36" s="7" t="e">
        <f ca="1">D36/(1+Inputs!$B$38)^'Cash Flow Detail'!$A37</f>
        <v>#NAME?</v>
      </c>
      <c r="F36" s="7" t="e">
        <f ca="1">_xll.SimulationMedian(E36)</f>
        <v>#NAME?</v>
      </c>
      <c r="G36" s="10" t="e">
        <f ca="1">_xll.SimulationInterval(E36,0,)</f>
        <v>#NAME?</v>
      </c>
      <c r="H36" s="9" t="e">
        <f ca="1">LN(_xll.LognormalValue(L$2,L$3))</f>
        <v>#NAME?</v>
      </c>
      <c r="I36" s="7" t="e">
        <f ca="1">('Cash Flow Detail'!$W37+I35)*(1+H36)</f>
        <v>#NAME?</v>
      </c>
      <c r="J36" s="7" t="e">
        <f ca="1">I36/(1+Inputs!$B$38)^'Cash Flow Detail'!$A37</f>
        <v>#NAME?</v>
      </c>
      <c r="K36" s="7" t="e">
        <f ca="1">_xll.SimulationMedian(J36)</f>
        <v>#NAME?</v>
      </c>
      <c r="L36" s="10" t="e">
        <f ca="1">_xll.SimulationInterval(J36,0,)</f>
        <v>#NAME?</v>
      </c>
      <c r="M36" s="9" t="e">
        <f ca="1">LN(_xll.LognormalValue(Q$2,Q$3))</f>
        <v>#NAME?</v>
      </c>
      <c r="N36" s="7" t="e">
        <f ca="1">('Cash Flow Detail'!$W37+N35)*(1+M36)</f>
        <v>#NAME?</v>
      </c>
      <c r="O36" s="7" t="e">
        <f ca="1">N36/(1+Inputs!$B$38)^'Cash Flow Detail'!$A37</f>
        <v>#NAME?</v>
      </c>
      <c r="P36" s="7" t="e">
        <f ca="1">_xll.SimulationMedian(O36)</f>
        <v>#NAME?</v>
      </c>
      <c r="Q36" s="10" t="e">
        <f ca="1">_xll.SimulationInterval(O36,0,)</f>
        <v>#NAME?</v>
      </c>
      <c r="R36" s="9" t="e">
        <f ca="1">LN(_xll.LognormalValue(V$2,V$3))</f>
        <v>#NAME?</v>
      </c>
      <c r="S36" s="7" t="e">
        <f ca="1">('Cash Flow Detail'!$W37+S35)*(1+R36)</f>
        <v>#NAME?</v>
      </c>
      <c r="T36" s="7" t="e">
        <f ca="1">S36/(1+Inputs!$B$38)^'Cash Flow Detail'!$A37</f>
        <v>#NAME?</v>
      </c>
      <c r="U36" s="7" t="e">
        <f ca="1">_xll.SimulationMedian(T36)</f>
        <v>#NAME?</v>
      </c>
      <c r="V36" s="10" t="e">
        <f ca="1">_xll.SimulationInterval(T36,0,)</f>
        <v>#NAME?</v>
      </c>
      <c r="W36" s="9" t="e">
        <f ca="1">LN(_xll.LognormalValue(AA$2,AA$3))</f>
        <v>#NAME?</v>
      </c>
      <c r="X36" s="7" t="e">
        <f ca="1">('Cash Flow Detail'!$W37+X35)*(1+W36)</f>
        <v>#NAME?</v>
      </c>
      <c r="Y36" s="7" t="e">
        <f ca="1">X36/(1+Inputs!$B$38)^'Cash Flow Detail'!$A37</f>
        <v>#NAME?</v>
      </c>
      <c r="Z36" s="7" t="e">
        <f ca="1">_xll.SimulationMedian(Y36)</f>
        <v>#NAME?</v>
      </c>
      <c r="AA36" s="10" t="e">
        <f ca="1">_xll.SimulationInterval(Y36,0,)</f>
        <v>#NAME?</v>
      </c>
      <c r="AB36" s="9" t="e">
        <f ca="1">LN(_xll.LognormalValue(AF$2,AF$3))</f>
        <v>#NAME?</v>
      </c>
      <c r="AC36" s="7" t="e">
        <f ca="1">('Cash Flow Detail'!$W37+AC35)*(1+AB36)</f>
        <v>#NAME?</v>
      </c>
      <c r="AD36" s="7" t="e">
        <f ca="1">AC36/(1+Inputs!$B$38)^'Cash Flow Detail'!$A37</f>
        <v>#NAME?</v>
      </c>
      <c r="AE36" s="7" t="e">
        <f ca="1">_xll.SimulationMedian(AD36)</f>
        <v>#NAME?</v>
      </c>
      <c r="AF36" s="10" t="e">
        <f ca="1">_xll.SimulationInterval(AD36,0,)</f>
        <v>#NAME?</v>
      </c>
    </row>
    <row r="37" spans="1:32" x14ac:dyDescent="0.2">
      <c r="A37" s="8">
        <f>'Cash Flow Detail'!A38</f>
        <v>32</v>
      </c>
      <c r="B37" s="8">
        <f>'Cash Flow Detail'!B38</f>
        <v>72</v>
      </c>
      <c r="C37" s="9" t="e">
        <f ca="1">LN(_xll.LognormalValue(G$2,G$3))</f>
        <v>#NAME?</v>
      </c>
      <c r="D37" s="7" t="e">
        <f ca="1">('Cash Flow Detail'!$W38+D36)*(1+C37)</f>
        <v>#NAME?</v>
      </c>
      <c r="E37" s="7" t="e">
        <f ca="1">D37/(1+Inputs!$B$38)^'Cash Flow Detail'!$A38</f>
        <v>#NAME?</v>
      </c>
      <c r="F37" s="7" t="e">
        <f ca="1">_xll.SimulationMedian(E37)</f>
        <v>#NAME?</v>
      </c>
      <c r="G37" s="10" t="e">
        <f ca="1">_xll.SimulationInterval(E37,0,)</f>
        <v>#NAME?</v>
      </c>
      <c r="H37" s="9" t="e">
        <f ca="1">LN(_xll.LognormalValue(L$2,L$3))</f>
        <v>#NAME?</v>
      </c>
      <c r="I37" s="7" t="e">
        <f ca="1">('Cash Flow Detail'!$W38+I36)*(1+H37)</f>
        <v>#NAME?</v>
      </c>
      <c r="J37" s="7" t="e">
        <f ca="1">I37/(1+Inputs!$B$38)^'Cash Flow Detail'!$A38</f>
        <v>#NAME?</v>
      </c>
      <c r="K37" s="7" t="e">
        <f ca="1">_xll.SimulationMedian(J37)</f>
        <v>#NAME?</v>
      </c>
      <c r="L37" s="10" t="e">
        <f ca="1">_xll.SimulationInterval(J37,0,)</f>
        <v>#NAME?</v>
      </c>
      <c r="M37" s="9" t="e">
        <f ca="1">LN(_xll.LognormalValue(Q$2,Q$3))</f>
        <v>#NAME?</v>
      </c>
      <c r="N37" s="7" t="e">
        <f ca="1">('Cash Flow Detail'!$W38+N36)*(1+M37)</f>
        <v>#NAME?</v>
      </c>
      <c r="O37" s="7" t="e">
        <f ca="1">N37/(1+Inputs!$B$38)^'Cash Flow Detail'!$A38</f>
        <v>#NAME?</v>
      </c>
      <c r="P37" s="7" t="e">
        <f ca="1">_xll.SimulationMedian(O37)</f>
        <v>#NAME?</v>
      </c>
      <c r="Q37" s="10" t="e">
        <f ca="1">_xll.SimulationInterval(O37,0,)</f>
        <v>#NAME?</v>
      </c>
      <c r="R37" s="9" t="e">
        <f ca="1">LN(_xll.LognormalValue(V$2,V$3))</f>
        <v>#NAME?</v>
      </c>
      <c r="S37" s="7" t="e">
        <f ca="1">('Cash Flow Detail'!$W38+S36)*(1+R37)</f>
        <v>#NAME?</v>
      </c>
      <c r="T37" s="7" t="e">
        <f ca="1">S37/(1+Inputs!$B$38)^'Cash Flow Detail'!$A38</f>
        <v>#NAME?</v>
      </c>
      <c r="U37" s="7" t="e">
        <f ca="1">_xll.SimulationMedian(T37)</f>
        <v>#NAME?</v>
      </c>
      <c r="V37" s="10" t="e">
        <f ca="1">_xll.SimulationInterval(T37,0,)</f>
        <v>#NAME?</v>
      </c>
      <c r="W37" s="9" t="e">
        <f ca="1">LN(_xll.LognormalValue(AA$2,AA$3))</f>
        <v>#NAME?</v>
      </c>
      <c r="X37" s="7" t="e">
        <f ca="1">('Cash Flow Detail'!$W38+X36)*(1+W37)</f>
        <v>#NAME?</v>
      </c>
      <c r="Y37" s="7" t="e">
        <f ca="1">X37/(1+Inputs!$B$38)^'Cash Flow Detail'!$A38</f>
        <v>#NAME?</v>
      </c>
      <c r="Z37" s="7" t="e">
        <f ca="1">_xll.SimulationMedian(Y37)</f>
        <v>#NAME?</v>
      </c>
      <c r="AA37" s="10" t="e">
        <f ca="1">_xll.SimulationInterval(Y37,0,)</f>
        <v>#NAME?</v>
      </c>
      <c r="AB37" s="9" t="e">
        <f ca="1">LN(_xll.LognormalValue(AF$2,AF$3))</f>
        <v>#NAME?</v>
      </c>
      <c r="AC37" s="7" t="e">
        <f ca="1">('Cash Flow Detail'!$W38+AC36)*(1+AB37)</f>
        <v>#NAME?</v>
      </c>
      <c r="AD37" s="7" t="e">
        <f ca="1">AC37/(1+Inputs!$B$38)^'Cash Flow Detail'!$A38</f>
        <v>#NAME?</v>
      </c>
      <c r="AE37" s="7" t="e">
        <f ca="1">_xll.SimulationMedian(AD37)</f>
        <v>#NAME?</v>
      </c>
      <c r="AF37" s="10" t="e">
        <f ca="1">_xll.SimulationInterval(AD37,0,)</f>
        <v>#NAME?</v>
      </c>
    </row>
    <row r="38" spans="1:32" x14ac:dyDescent="0.2">
      <c r="A38" s="8">
        <f>'Cash Flow Detail'!A39</f>
        <v>33</v>
      </c>
      <c r="B38" s="8">
        <f>'Cash Flow Detail'!B39</f>
        <v>73</v>
      </c>
      <c r="C38" s="9" t="e">
        <f ca="1">LN(_xll.LognormalValue(G$2,G$3))</f>
        <v>#NAME?</v>
      </c>
      <c r="D38" s="7" t="e">
        <f ca="1">('Cash Flow Detail'!$W39+D37)*(1+C38)</f>
        <v>#NAME?</v>
      </c>
      <c r="E38" s="7" t="e">
        <f ca="1">D38/(1+Inputs!$B$38)^'Cash Flow Detail'!$A39</f>
        <v>#NAME?</v>
      </c>
      <c r="F38" s="7" t="e">
        <f ca="1">_xll.SimulationMedian(E38)</f>
        <v>#NAME?</v>
      </c>
      <c r="G38" s="10" t="e">
        <f ca="1">_xll.SimulationInterval(E38,0,)</f>
        <v>#NAME?</v>
      </c>
      <c r="H38" s="9" t="e">
        <f ca="1">LN(_xll.LognormalValue(L$2,L$3))</f>
        <v>#NAME?</v>
      </c>
      <c r="I38" s="7" t="e">
        <f ca="1">('Cash Flow Detail'!$W39+I37)*(1+H38)</f>
        <v>#NAME?</v>
      </c>
      <c r="J38" s="7" t="e">
        <f ca="1">I38/(1+Inputs!$B$38)^'Cash Flow Detail'!$A39</f>
        <v>#NAME?</v>
      </c>
      <c r="K38" s="7" t="e">
        <f ca="1">_xll.SimulationMedian(J38)</f>
        <v>#NAME?</v>
      </c>
      <c r="L38" s="10" t="e">
        <f ca="1">_xll.SimulationInterval(J38,0,)</f>
        <v>#NAME?</v>
      </c>
      <c r="M38" s="9" t="e">
        <f ca="1">LN(_xll.LognormalValue(Q$2,Q$3))</f>
        <v>#NAME?</v>
      </c>
      <c r="N38" s="7" t="e">
        <f ca="1">('Cash Flow Detail'!$W39+N37)*(1+M38)</f>
        <v>#NAME?</v>
      </c>
      <c r="O38" s="7" t="e">
        <f ca="1">N38/(1+Inputs!$B$38)^'Cash Flow Detail'!$A39</f>
        <v>#NAME?</v>
      </c>
      <c r="P38" s="7" t="e">
        <f ca="1">_xll.SimulationMedian(O38)</f>
        <v>#NAME?</v>
      </c>
      <c r="Q38" s="10" t="e">
        <f ca="1">_xll.SimulationInterval(O38,0,)</f>
        <v>#NAME?</v>
      </c>
      <c r="R38" s="9" t="e">
        <f ca="1">LN(_xll.LognormalValue(V$2,V$3))</f>
        <v>#NAME?</v>
      </c>
      <c r="S38" s="7" t="e">
        <f ca="1">('Cash Flow Detail'!$W39+S37)*(1+R38)</f>
        <v>#NAME?</v>
      </c>
      <c r="T38" s="7" t="e">
        <f ca="1">S38/(1+Inputs!$B$38)^'Cash Flow Detail'!$A39</f>
        <v>#NAME?</v>
      </c>
      <c r="U38" s="7" t="e">
        <f ca="1">_xll.SimulationMedian(T38)</f>
        <v>#NAME?</v>
      </c>
      <c r="V38" s="10" t="e">
        <f ca="1">_xll.SimulationInterval(T38,0,)</f>
        <v>#NAME?</v>
      </c>
      <c r="W38" s="9" t="e">
        <f ca="1">LN(_xll.LognormalValue(AA$2,AA$3))</f>
        <v>#NAME?</v>
      </c>
      <c r="X38" s="7" t="e">
        <f ca="1">('Cash Flow Detail'!$W39+X37)*(1+W38)</f>
        <v>#NAME?</v>
      </c>
      <c r="Y38" s="7" t="e">
        <f ca="1">X38/(1+Inputs!$B$38)^'Cash Flow Detail'!$A39</f>
        <v>#NAME?</v>
      </c>
      <c r="Z38" s="7" t="e">
        <f ca="1">_xll.SimulationMedian(Y38)</f>
        <v>#NAME?</v>
      </c>
      <c r="AA38" s="10" t="e">
        <f ca="1">_xll.SimulationInterval(Y38,0,)</f>
        <v>#NAME?</v>
      </c>
      <c r="AB38" s="9" t="e">
        <f ca="1">LN(_xll.LognormalValue(AF$2,AF$3))</f>
        <v>#NAME?</v>
      </c>
      <c r="AC38" s="7" t="e">
        <f ca="1">('Cash Flow Detail'!$W39+AC37)*(1+AB38)</f>
        <v>#NAME?</v>
      </c>
      <c r="AD38" s="7" t="e">
        <f ca="1">AC38/(1+Inputs!$B$38)^'Cash Flow Detail'!$A39</f>
        <v>#NAME?</v>
      </c>
      <c r="AE38" s="7" t="e">
        <f ca="1">_xll.SimulationMedian(AD38)</f>
        <v>#NAME?</v>
      </c>
      <c r="AF38" s="10" t="e">
        <f ca="1">_xll.SimulationInterval(AD38,0,)</f>
        <v>#NAME?</v>
      </c>
    </row>
    <row r="39" spans="1:32" x14ac:dyDescent="0.2">
      <c r="A39" s="8">
        <f>'Cash Flow Detail'!A40</f>
        <v>34</v>
      </c>
      <c r="B39" s="8">
        <f>'Cash Flow Detail'!B40</f>
        <v>74</v>
      </c>
      <c r="C39" s="9" t="e">
        <f ca="1">LN(_xll.LognormalValue(G$2,G$3))</f>
        <v>#NAME?</v>
      </c>
      <c r="D39" s="7" t="e">
        <f ca="1">('Cash Flow Detail'!$W40+D38)*(1+C39)</f>
        <v>#NAME?</v>
      </c>
      <c r="E39" s="7" t="e">
        <f ca="1">D39/(1+Inputs!$B$38)^'Cash Flow Detail'!$A40</f>
        <v>#NAME?</v>
      </c>
      <c r="F39" s="7" t="e">
        <f ca="1">_xll.SimulationMedian(E39)</f>
        <v>#NAME?</v>
      </c>
      <c r="G39" s="10" t="e">
        <f ca="1">_xll.SimulationInterval(E39,0,)</f>
        <v>#NAME?</v>
      </c>
      <c r="H39" s="9" t="e">
        <f ca="1">LN(_xll.LognormalValue(L$2,L$3))</f>
        <v>#NAME?</v>
      </c>
      <c r="I39" s="7" t="e">
        <f ca="1">('Cash Flow Detail'!$W40+I38)*(1+H39)</f>
        <v>#NAME?</v>
      </c>
      <c r="J39" s="7" t="e">
        <f ca="1">I39/(1+Inputs!$B$38)^'Cash Flow Detail'!$A40</f>
        <v>#NAME?</v>
      </c>
      <c r="K39" s="7" t="e">
        <f ca="1">_xll.SimulationMedian(J39)</f>
        <v>#NAME?</v>
      </c>
      <c r="L39" s="10" t="e">
        <f ca="1">_xll.SimulationInterval(J39,0,)</f>
        <v>#NAME?</v>
      </c>
      <c r="M39" s="9" t="e">
        <f ca="1">LN(_xll.LognormalValue(Q$2,Q$3))</f>
        <v>#NAME?</v>
      </c>
      <c r="N39" s="7" t="e">
        <f ca="1">('Cash Flow Detail'!$W40+N38)*(1+M39)</f>
        <v>#NAME?</v>
      </c>
      <c r="O39" s="7" t="e">
        <f ca="1">N39/(1+Inputs!$B$38)^'Cash Flow Detail'!$A40</f>
        <v>#NAME?</v>
      </c>
      <c r="P39" s="7" t="e">
        <f ca="1">_xll.SimulationMedian(O39)</f>
        <v>#NAME?</v>
      </c>
      <c r="Q39" s="10" t="e">
        <f ca="1">_xll.SimulationInterval(O39,0,)</f>
        <v>#NAME?</v>
      </c>
      <c r="R39" s="9" t="e">
        <f ca="1">LN(_xll.LognormalValue(V$2,V$3))</f>
        <v>#NAME?</v>
      </c>
      <c r="S39" s="7" t="e">
        <f ca="1">('Cash Flow Detail'!$W40+S38)*(1+R39)</f>
        <v>#NAME?</v>
      </c>
      <c r="T39" s="7" t="e">
        <f ca="1">S39/(1+Inputs!$B$38)^'Cash Flow Detail'!$A40</f>
        <v>#NAME?</v>
      </c>
      <c r="U39" s="7" t="e">
        <f ca="1">_xll.SimulationMedian(T39)</f>
        <v>#NAME?</v>
      </c>
      <c r="V39" s="10" t="e">
        <f ca="1">_xll.SimulationInterval(T39,0,)</f>
        <v>#NAME?</v>
      </c>
      <c r="W39" s="9" t="e">
        <f ca="1">LN(_xll.LognormalValue(AA$2,AA$3))</f>
        <v>#NAME?</v>
      </c>
      <c r="X39" s="7" t="e">
        <f ca="1">('Cash Flow Detail'!$W40+X38)*(1+W39)</f>
        <v>#NAME?</v>
      </c>
      <c r="Y39" s="7" t="e">
        <f ca="1">X39/(1+Inputs!$B$38)^'Cash Flow Detail'!$A40</f>
        <v>#NAME?</v>
      </c>
      <c r="Z39" s="7" t="e">
        <f ca="1">_xll.SimulationMedian(Y39)</f>
        <v>#NAME?</v>
      </c>
      <c r="AA39" s="10" t="e">
        <f ca="1">_xll.SimulationInterval(Y39,0,)</f>
        <v>#NAME?</v>
      </c>
      <c r="AB39" s="9" t="e">
        <f ca="1">LN(_xll.LognormalValue(AF$2,AF$3))</f>
        <v>#NAME?</v>
      </c>
      <c r="AC39" s="7" t="e">
        <f ca="1">('Cash Flow Detail'!$W40+AC38)*(1+AB39)</f>
        <v>#NAME?</v>
      </c>
      <c r="AD39" s="7" t="e">
        <f ca="1">AC39/(1+Inputs!$B$38)^'Cash Flow Detail'!$A40</f>
        <v>#NAME?</v>
      </c>
      <c r="AE39" s="7" t="e">
        <f ca="1">_xll.SimulationMedian(AD39)</f>
        <v>#NAME?</v>
      </c>
      <c r="AF39" s="10" t="e">
        <f ca="1">_xll.SimulationInterval(AD39,0,)</f>
        <v>#NAME?</v>
      </c>
    </row>
    <row r="40" spans="1:32" x14ac:dyDescent="0.2">
      <c r="A40" s="8">
        <f>'Cash Flow Detail'!A41</f>
        <v>35</v>
      </c>
      <c r="B40" s="8">
        <f>'Cash Flow Detail'!B41</f>
        <v>75</v>
      </c>
      <c r="C40" s="9" t="e">
        <f ca="1">LN(_xll.LognormalValue(G$2,G$3))</f>
        <v>#NAME?</v>
      </c>
      <c r="D40" s="7" t="e">
        <f ca="1">('Cash Flow Detail'!$W41+D39)*(1+C40)</f>
        <v>#NAME?</v>
      </c>
      <c r="E40" s="7" t="e">
        <f ca="1">D40/(1+Inputs!$B$38)^'Cash Flow Detail'!$A41</f>
        <v>#NAME?</v>
      </c>
      <c r="F40" s="7" t="e">
        <f ca="1">_xll.SimulationMedian(E40)</f>
        <v>#NAME?</v>
      </c>
      <c r="G40" s="10" t="e">
        <f ca="1">_xll.SimulationInterval(E40,0,)</f>
        <v>#NAME?</v>
      </c>
      <c r="H40" s="9" t="e">
        <f ca="1">LN(_xll.LognormalValue(L$2,L$3))</f>
        <v>#NAME?</v>
      </c>
      <c r="I40" s="7" t="e">
        <f ca="1">('Cash Flow Detail'!$W41+I39)*(1+H40)</f>
        <v>#NAME?</v>
      </c>
      <c r="J40" s="7" t="e">
        <f ca="1">I40/(1+Inputs!$B$38)^'Cash Flow Detail'!$A41</f>
        <v>#NAME?</v>
      </c>
      <c r="K40" s="7" t="e">
        <f ca="1">_xll.SimulationMedian(J40)</f>
        <v>#NAME?</v>
      </c>
      <c r="L40" s="10" t="e">
        <f ca="1">_xll.SimulationInterval(J40,0,)</f>
        <v>#NAME?</v>
      </c>
      <c r="M40" s="9" t="e">
        <f ca="1">LN(_xll.LognormalValue(Q$2,Q$3))</f>
        <v>#NAME?</v>
      </c>
      <c r="N40" s="7" t="e">
        <f ca="1">('Cash Flow Detail'!$W41+N39)*(1+M40)</f>
        <v>#NAME?</v>
      </c>
      <c r="O40" s="7" t="e">
        <f ca="1">N40/(1+Inputs!$B$38)^'Cash Flow Detail'!$A41</f>
        <v>#NAME?</v>
      </c>
      <c r="P40" s="7" t="e">
        <f ca="1">_xll.SimulationMedian(O40)</f>
        <v>#NAME?</v>
      </c>
      <c r="Q40" s="10" t="e">
        <f ca="1">_xll.SimulationInterval(O40,0,)</f>
        <v>#NAME?</v>
      </c>
      <c r="R40" s="9" t="e">
        <f ca="1">LN(_xll.LognormalValue(V$2,V$3))</f>
        <v>#NAME?</v>
      </c>
      <c r="S40" s="7" t="e">
        <f ca="1">('Cash Flow Detail'!$W41+S39)*(1+R40)</f>
        <v>#NAME?</v>
      </c>
      <c r="T40" s="7" t="e">
        <f ca="1">S40/(1+Inputs!$B$38)^'Cash Flow Detail'!$A41</f>
        <v>#NAME?</v>
      </c>
      <c r="U40" s="7" t="e">
        <f ca="1">_xll.SimulationMedian(T40)</f>
        <v>#NAME?</v>
      </c>
      <c r="V40" s="10" t="e">
        <f ca="1">_xll.SimulationInterval(T40,0,)</f>
        <v>#NAME?</v>
      </c>
      <c r="W40" s="9" t="e">
        <f ca="1">LN(_xll.LognormalValue(AA$2,AA$3))</f>
        <v>#NAME?</v>
      </c>
      <c r="X40" s="7" t="e">
        <f ca="1">('Cash Flow Detail'!$W41+X39)*(1+W40)</f>
        <v>#NAME?</v>
      </c>
      <c r="Y40" s="7" t="e">
        <f ca="1">X40/(1+Inputs!$B$38)^'Cash Flow Detail'!$A41</f>
        <v>#NAME?</v>
      </c>
      <c r="Z40" s="7" t="e">
        <f ca="1">_xll.SimulationMedian(Y40)</f>
        <v>#NAME?</v>
      </c>
      <c r="AA40" s="10" t="e">
        <f ca="1">_xll.SimulationInterval(Y40,0,)</f>
        <v>#NAME?</v>
      </c>
      <c r="AB40" s="9" t="e">
        <f ca="1">LN(_xll.LognormalValue(AF$2,AF$3))</f>
        <v>#NAME?</v>
      </c>
      <c r="AC40" s="7" t="e">
        <f ca="1">('Cash Flow Detail'!$W41+AC39)*(1+AB40)</f>
        <v>#NAME?</v>
      </c>
      <c r="AD40" s="7" t="e">
        <f ca="1">AC40/(1+Inputs!$B$38)^'Cash Flow Detail'!$A41</f>
        <v>#NAME?</v>
      </c>
      <c r="AE40" s="7" t="e">
        <f ca="1">_xll.SimulationMedian(AD40)</f>
        <v>#NAME?</v>
      </c>
      <c r="AF40" s="10" t="e">
        <f ca="1">_xll.SimulationInterval(AD40,0,)</f>
        <v>#NAME?</v>
      </c>
    </row>
    <row r="41" spans="1:32" x14ac:dyDescent="0.2">
      <c r="A41" s="8">
        <f>'Cash Flow Detail'!A42</f>
        <v>36</v>
      </c>
      <c r="B41" s="8">
        <f>'Cash Flow Detail'!B42</f>
        <v>76</v>
      </c>
      <c r="C41" s="9" t="e">
        <f ca="1">LN(_xll.LognormalValue(G$2,G$3))</f>
        <v>#NAME?</v>
      </c>
      <c r="D41" s="7" t="e">
        <f ca="1">('Cash Flow Detail'!$W42+D40)*(1+C41)</f>
        <v>#NAME?</v>
      </c>
      <c r="E41" s="7" t="e">
        <f ca="1">D41/(1+Inputs!$B$38)^'Cash Flow Detail'!$A42</f>
        <v>#NAME?</v>
      </c>
      <c r="F41" s="7" t="e">
        <f ca="1">_xll.SimulationMedian(E41)</f>
        <v>#NAME?</v>
      </c>
      <c r="G41" s="10" t="e">
        <f ca="1">_xll.SimulationInterval(E41,0,)</f>
        <v>#NAME?</v>
      </c>
      <c r="H41" s="9" t="e">
        <f ca="1">LN(_xll.LognormalValue(L$2,L$3))</f>
        <v>#NAME?</v>
      </c>
      <c r="I41" s="7" t="e">
        <f ca="1">('Cash Flow Detail'!$W42+I40)*(1+H41)</f>
        <v>#NAME?</v>
      </c>
      <c r="J41" s="7" t="e">
        <f ca="1">I41/(1+Inputs!$B$38)^'Cash Flow Detail'!$A42</f>
        <v>#NAME?</v>
      </c>
      <c r="K41" s="7" t="e">
        <f ca="1">_xll.SimulationMedian(J41)</f>
        <v>#NAME?</v>
      </c>
      <c r="L41" s="10" t="e">
        <f ca="1">_xll.SimulationInterval(J41,0,)</f>
        <v>#NAME?</v>
      </c>
      <c r="M41" s="9" t="e">
        <f ca="1">LN(_xll.LognormalValue(Q$2,Q$3))</f>
        <v>#NAME?</v>
      </c>
      <c r="N41" s="7" t="e">
        <f ca="1">('Cash Flow Detail'!$W42+N40)*(1+M41)</f>
        <v>#NAME?</v>
      </c>
      <c r="O41" s="7" t="e">
        <f ca="1">N41/(1+Inputs!$B$38)^'Cash Flow Detail'!$A42</f>
        <v>#NAME?</v>
      </c>
      <c r="P41" s="7" t="e">
        <f ca="1">_xll.SimulationMedian(O41)</f>
        <v>#NAME?</v>
      </c>
      <c r="Q41" s="10" t="e">
        <f ca="1">_xll.SimulationInterval(O41,0,)</f>
        <v>#NAME?</v>
      </c>
      <c r="R41" s="9" t="e">
        <f ca="1">LN(_xll.LognormalValue(V$2,V$3))</f>
        <v>#NAME?</v>
      </c>
      <c r="S41" s="7" t="e">
        <f ca="1">('Cash Flow Detail'!$W42+S40)*(1+R41)</f>
        <v>#NAME?</v>
      </c>
      <c r="T41" s="7" t="e">
        <f ca="1">S41/(1+Inputs!$B$38)^'Cash Flow Detail'!$A42</f>
        <v>#NAME?</v>
      </c>
      <c r="U41" s="7" t="e">
        <f ca="1">_xll.SimulationMedian(T41)</f>
        <v>#NAME?</v>
      </c>
      <c r="V41" s="10" t="e">
        <f ca="1">_xll.SimulationInterval(T41,0,)</f>
        <v>#NAME?</v>
      </c>
      <c r="W41" s="9" t="e">
        <f ca="1">LN(_xll.LognormalValue(AA$2,AA$3))</f>
        <v>#NAME?</v>
      </c>
      <c r="X41" s="7" t="e">
        <f ca="1">('Cash Flow Detail'!$W42+X40)*(1+W41)</f>
        <v>#NAME?</v>
      </c>
      <c r="Y41" s="7" t="e">
        <f ca="1">X41/(1+Inputs!$B$38)^'Cash Flow Detail'!$A42</f>
        <v>#NAME?</v>
      </c>
      <c r="Z41" s="7" t="e">
        <f ca="1">_xll.SimulationMedian(Y41)</f>
        <v>#NAME?</v>
      </c>
      <c r="AA41" s="10" t="e">
        <f ca="1">_xll.SimulationInterval(Y41,0,)</f>
        <v>#NAME?</v>
      </c>
      <c r="AB41" s="9" t="e">
        <f ca="1">LN(_xll.LognormalValue(AF$2,AF$3))</f>
        <v>#NAME?</v>
      </c>
      <c r="AC41" s="7" t="e">
        <f ca="1">('Cash Flow Detail'!$W42+AC40)*(1+AB41)</f>
        <v>#NAME?</v>
      </c>
      <c r="AD41" s="7" t="e">
        <f ca="1">AC41/(1+Inputs!$B$38)^'Cash Flow Detail'!$A42</f>
        <v>#NAME?</v>
      </c>
      <c r="AE41" s="7" t="e">
        <f ca="1">_xll.SimulationMedian(AD41)</f>
        <v>#NAME?</v>
      </c>
      <c r="AF41" s="10" t="e">
        <f ca="1">_xll.SimulationInterval(AD41,0,)</f>
        <v>#NAME?</v>
      </c>
    </row>
    <row r="42" spans="1:32" x14ac:dyDescent="0.2">
      <c r="A42" s="8">
        <f>'Cash Flow Detail'!A43</f>
        <v>37</v>
      </c>
      <c r="B42" s="8">
        <f>'Cash Flow Detail'!B43</f>
        <v>77</v>
      </c>
      <c r="C42" s="9" t="e">
        <f ca="1">LN(_xll.LognormalValue(G$2,G$3))</f>
        <v>#NAME?</v>
      </c>
      <c r="D42" s="7" t="e">
        <f ca="1">('Cash Flow Detail'!$W43+D41)*(1+C42)</f>
        <v>#NAME?</v>
      </c>
      <c r="E42" s="7" t="e">
        <f ca="1">D42/(1+Inputs!$B$38)^'Cash Flow Detail'!$A43</f>
        <v>#NAME?</v>
      </c>
      <c r="F42" s="7" t="e">
        <f ca="1">_xll.SimulationMedian(E42)</f>
        <v>#NAME?</v>
      </c>
      <c r="G42" s="10" t="e">
        <f ca="1">_xll.SimulationInterval(E42,0,)</f>
        <v>#NAME?</v>
      </c>
      <c r="H42" s="9" t="e">
        <f ca="1">LN(_xll.LognormalValue(L$2,L$3))</f>
        <v>#NAME?</v>
      </c>
      <c r="I42" s="7" t="e">
        <f ca="1">('Cash Flow Detail'!$W43+I41)*(1+H42)</f>
        <v>#NAME?</v>
      </c>
      <c r="J42" s="7" t="e">
        <f ca="1">I42/(1+Inputs!$B$38)^'Cash Flow Detail'!$A43</f>
        <v>#NAME?</v>
      </c>
      <c r="K42" s="7" t="e">
        <f ca="1">_xll.SimulationMedian(J42)</f>
        <v>#NAME?</v>
      </c>
      <c r="L42" s="10" t="e">
        <f ca="1">_xll.SimulationInterval(J42,0,)</f>
        <v>#NAME?</v>
      </c>
      <c r="M42" s="9" t="e">
        <f ca="1">LN(_xll.LognormalValue(Q$2,Q$3))</f>
        <v>#NAME?</v>
      </c>
      <c r="N42" s="7" t="e">
        <f ca="1">('Cash Flow Detail'!$W43+N41)*(1+M42)</f>
        <v>#NAME?</v>
      </c>
      <c r="O42" s="7" t="e">
        <f ca="1">N42/(1+Inputs!$B$38)^'Cash Flow Detail'!$A43</f>
        <v>#NAME?</v>
      </c>
      <c r="P42" s="7" t="e">
        <f ca="1">_xll.SimulationMedian(O42)</f>
        <v>#NAME?</v>
      </c>
      <c r="Q42" s="10" t="e">
        <f ca="1">_xll.SimulationInterval(O42,0,)</f>
        <v>#NAME?</v>
      </c>
      <c r="R42" s="9" t="e">
        <f ca="1">LN(_xll.LognormalValue(V$2,V$3))</f>
        <v>#NAME?</v>
      </c>
      <c r="S42" s="7" t="e">
        <f ca="1">('Cash Flow Detail'!$W43+S41)*(1+R42)</f>
        <v>#NAME?</v>
      </c>
      <c r="T42" s="7" t="e">
        <f ca="1">S42/(1+Inputs!$B$38)^'Cash Flow Detail'!$A43</f>
        <v>#NAME?</v>
      </c>
      <c r="U42" s="7" t="e">
        <f ca="1">_xll.SimulationMedian(T42)</f>
        <v>#NAME?</v>
      </c>
      <c r="V42" s="10" t="e">
        <f ca="1">_xll.SimulationInterval(T42,0,)</f>
        <v>#NAME?</v>
      </c>
      <c r="W42" s="9" t="e">
        <f ca="1">LN(_xll.LognormalValue(AA$2,AA$3))</f>
        <v>#NAME?</v>
      </c>
      <c r="X42" s="7" t="e">
        <f ca="1">('Cash Flow Detail'!$W43+X41)*(1+W42)</f>
        <v>#NAME?</v>
      </c>
      <c r="Y42" s="7" t="e">
        <f ca="1">X42/(1+Inputs!$B$38)^'Cash Flow Detail'!$A43</f>
        <v>#NAME?</v>
      </c>
      <c r="Z42" s="7" t="e">
        <f ca="1">_xll.SimulationMedian(Y42)</f>
        <v>#NAME?</v>
      </c>
      <c r="AA42" s="10" t="e">
        <f ca="1">_xll.SimulationInterval(Y42,0,)</f>
        <v>#NAME?</v>
      </c>
      <c r="AB42" s="9" t="e">
        <f ca="1">LN(_xll.LognormalValue(AF$2,AF$3))</f>
        <v>#NAME?</v>
      </c>
      <c r="AC42" s="7" t="e">
        <f ca="1">('Cash Flow Detail'!$W43+AC41)*(1+AB42)</f>
        <v>#NAME?</v>
      </c>
      <c r="AD42" s="7" t="e">
        <f ca="1">AC42/(1+Inputs!$B$38)^'Cash Flow Detail'!$A43</f>
        <v>#NAME?</v>
      </c>
      <c r="AE42" s="7" t="e">
        <f ca="1">_xll.SimulationMedian(AD42)</f>
        <v>#NAME?</v>
      </c>
      <c r="AF42" s="10" t="e">
        <f ca="1">_xll.SimulationInterval(AD42,0,)</f>
        <v>#NAME?</v>
      </c>
    </row>
    <row r="43" spans="1:32" x14ac:dyDescent="0.2">
      <c r="A43" s="8">
        <f>'Cash Flow Detail'!A44</f>
        <v>38</v>
      </c>
      <c r="B43" s="8">
        <f>'Cash Flow Detail'!B44</f>
        <v>78</v>
      </c>
      <c r="C43" s="9" t="e">
        <f ca="1">LN(_xll.LognormalValue(G$2,G$3))</f>
        <v>#NAME?</v>
      </c>
      <c r="D43" s="7" t="e">
        <f ca="1">('Cash Flow Detail'!$W44+D42)*(1+C43)</f>
        <v>#NAME?</v>
      </c>
      <c r="E43" s="7" t="e">
        <f ca="1">D43/(1+Inputs!$B$38)^'Cash Flow Detail'!$A44</f>
        <v>#NAME?</v>
      </c>
      <c r="F43" s="7" t="e">
        <f ca="1">_xll.SimulationMedian(E43)</f>
        <v>#NAME?</v>
      </c>
      <c r="G43" s="10" t="e">
        <f ca="1">_xll.SimulationInterval(E43,0,)</f>
        <v>#NAME?</v>
      </c>
      <c r="H43" s="9" t="e">
        <f ca="1">LN(_xll.LognormalValue(L$2,L$3))</f>
        <v>#NAME?</v>
      </c>
      <c r="I43" s="7" t="e">
        <f ca="1">('Cash Flow Detail'!$W44+I42)*(1+H43)</f>
        <v>#NAME?</v>
      </c>
      <c r="J43" s="7" t="e">
        <f ca="1">I43/(1+Inputs!$B$38)^'Cash Flow Detail'!$A44</f>
        <v>#NAME?</v>
      </c>
      <c r="K43" s="7" t="e">
        <f ca="1">_xll.SimulationMedian(J43)</f>
        <v>#NAME?</v>
      </c>
      <c r="L43" s="10" t="e">
        <f ca="1">_xll.SimulationInterval(J43,0,)</f>
        <v>#NAME?</v>
      </c>
      <c r="M43" s="9" t="e">
        <f ca="1">LN(_xll.LognormalValue(Q$2,Q$3))</f>
        <v>#NAME?</v>
      </c>
      <c r="N43" s="7" t="e">
        <f ca="1">('Cash Flow Detail'!$W44+N42)*(1+M43)</f>
        <v>#NAME?</v>
      </c>
      <c r="O43" s="7" t="e">
        <f ca="1">N43/(1+Inputs!$B$38)^'Cash Flow Detail'!$A44</f>
        <v>#NAME?</v>
      </c>
      <c r="P43" s="7" t="e">
        <f ca="1">_xll.SimulationMedian(O43)</f>
        <v>#NAME?</v>
      </c>
      <c r="Q43" s="10" t="e">
        <f ca="1">_xll.SimulationInterval(O43,0,)</f>
        <v>#NAME?</v>
      </c>
      <c r="R43" s="9" t="e">
        <f ca="1">LN(_xll.LognormalValue(V$2,V$3))</f>
        <v>#NAME?</v>
      </c>
      <c r="S43" s="7" t="e">
        <f ca="1">('Cash Flow Detail'!$W44+S42)*(1+R43)</f>
        <v>#NAME?</v>
      </c>
      <c r="T43" s="7" t="e">
        <f ca="1">S43/(1+Inputs!$B$38)^'Cash Flow Detail'!$A44</f>
        <v>#NAME?</v>
      </c>
      <c r="U43" s="7" t="e">
        <f ca="1">_xll.SimulationMedian(T43)</f>
        <v>#NAME?</v>
      </c>
      <c r="V43" s="10" t="e">
        <f ca="1">_xll.SimulationInterval(T43,0,)</f>
        <v>#NAME?</v>
      </c>
      <c r="W43" s="9" t="e">
        <f ca="1">LN(_xll.LognormalValue(AA$2,AA$3))</f>
        <v>#NAME?</v>
      </c>
      <c r="X43" s="7" t="e">
        <f ca="1">('Cash Flow Detail'!$W44+X42)*(1+W43)</f>
        <v>#NAME?</v>
      </c>
      <c r="Y43" s="7" t="e">
        <f ca="1">X43/(1+Inputs!$B$38)^'Cash Flow Detail'!$A44</f>
        <v>#NAME?</v>
      </c>
      <c r="Z43" s="7" t="e">
        <f ca="1">_xll.SimulationMedian(Y43)</f>
        <v>#NAME?</v>
      </c>
      <c r="AA43" s="10" t="e">
        <f ca="1">_xll.SimulationInterval(Y43,0,)</f>
        <v>#NAME?</v>
      </c>
      <c r="AB43" s="9" t="e">
        <f ca="1">LN(_xll.LognormalValue(AF$2,AF$3))</f>
        <v>#NAME?</v>
      </c>
      <c r="AC43" s="7" t="e">
        <f ca="1">('Cash Flow Detail'!$W44+AC42)*(1+AB43)</f>
        <v>#NAME?</v>
      </c>
      <c r="AD43" s="7" t="e">
        <f ca="1">AC43/(1+Inputs!$B$38)^'Cash Flow Detail'!$A44</f>
        <v>#NAME?</v>
      </c>
      <c r="AE43" s="7" t="e">
        <f ca="1">_xll.SimulationMedian(AD43)</f>
        <v>#NAME?</v>
      </c>
      <c r="AF43" s="10" t="e">
        <f ca="1">_xll.SimulationInterval(AD43,0,)</f>
        <v>#NAME?</v>
      </c>
    </row>
    <row r="44" spans="1:32" x14ac:dyDescent="0.2">
      <c r="A44" s="8">
        <f>'Cash Flow Detail'!A45</f>
        <v>39</v>
      </c>
      <c r="B44" s="8">
        <f>'Cash Flow Detail'!B45</f>
        <v>79</v>
      </c>
      <c r="C44" s="9" t="e">
        <f ca="1">LN(_xll.LognormalValue(G$2,G$3))</f>
        <v>#NAME?</v>
      </c>
      <c r="D44" s="7" t="e">
        <f ca="1">('Cash Flow Detail'!$W45+D43)*(1+C44)</f>
        <v>#NAME?</v>
      </c>
      <c r="E44" s="7" t="e">
        <f ca="1">D44/(1+Inputs!$B$38)^'Cash Flow Detail'!$A45</f>
        <v>#NAME?</v>
      </c>
      <c r="F44" s="7" t="e">
        <f ca="1">_xll.SimulationMedian(E44)</f>
        <v>#NAME?</v>
      </c>
      <c r="G44" s="10" t="e">
        <f ca="1">_xll.SimulationInterval(E44,0,)</f>
        <v>#NAME?</v>
      </c>
      <c r="H44" s="9" t="e">
        <f ca="1">LN(_xll.LognormalValue(L$2,L$3))</f>
        <v>#NAME?</v>
      </c>
      <c r="I44" s="7" t="e">
        <f ca="1">('Cash Flow Detail'!$W45+I43)*(1+H44)</f>
        <v>#NAME?</v>
      </c>
      <c r="J44" s="7" t="e">
        <f ca="1">I44/(1+Inputs!$B$38)^'Cash Flow Detail'!$A45</f>
        <v>#NAME?</v>
      </c>
      <c r="K44" s="7" t="e">
        <f ca="1">_xll.SimulationMedian(J44)</f>
        <v>#NAME?</v>
      </c>
      <c r="L44" s="10" t="e">
        <f ca="1">_xll.SimulationInterval(J44,0,)</f>
        <v>#NAME?</v>
      </c>
      <c r="M44" s="9" t="e">
        <f ca="1">LN(_xll.LognormalValue(Q$2,Q$3))</f>
        <v>#NAME?</v>
      </c>
      <c r="N44" s="7" t="e">
        <f ca="1">('Cash Flow Detail'!$W45+N43)*(1+M44)</f>
        <v>#NAME?</v>
      </c>
      <c r="O44" s="7" t="e">
        <f ca="1">N44/(1+Inputs!$B$38)^'Cash Flow Detail'!$A45</f>
        <v>#NAME?</v>
      </c>
      <c r="P44" s="7" t="e">
        <f ca="1">_xll.SimulationMedian(O44)</f>
        <v>#NAME?</v>
      </c>
      <c r="Q44" s="10" t="e">
        <f ca="1">_xll.SimulationInterval(O44,0,)</f>
        <v>#NAME?</v>
      </c>
      <c r="R44" s="9" t="e">
        <f ca="1">LN(_xll.LognormalValue(V$2,V$3))</f>
        <v>#NAME?</v>
      </c>
      <c r="S44" s="7" t="e">
        <f ca="1">('Cash Flow Detail'!$W45+S43)*(1+R44)</f>
        <v>#NAME?</v>
      </c>
      <c r="T44" s="7" t="e">
        <f ca="1">S44/(1+Inputs!$B$38)^'Cash Flow Detail'!$A45</f>
        <v>#NAME?</v>
      </c>
      <c r="U44" s="7" t="e">
        <f ca="1">_xll.SimulationMedian(T44)</f>
        <v>#NAME?</v>
      </c>
      <c r="V44" s="10" t="e">
        <f ca="1">_xll.SimulationInterval(T44,0,)</f>
        <v>#NAME?</v>
      </c>
      <c r="W44" s="9" t="e">
        <f ca="1">LN(_xll.LognormalValue(AA$2,AA$3))</f>
        <v>#NAME?</v>
      </c>
      <c r="X44" s="7" t="e">
        <f ca="1">('Cash Flow Detail'!$W45+X43)*(1+W44)</f>
        <v>#NAME?</v>
      </c>
      <c r="Y44" s="7" t="e">
        <f ca="1">X44/(1+Inputs!$B$38)^'Cash Flow Detail'!$A45</f>
        <v>#NAME?</v>
      </c>
      <c r="Z44" s="7" t="e">
        <f ca="1">_xll.SimulationMedian(Y44)</f>
        <v>#NAME?</v>
      </c>
      <c r="AA44" s="10" t="e">
        <f ca="1">_xll.SimulationInterval(Y44,0,)</f>
        <v>#NAME?</v>
      </c>
      <c r="AB44" s="9" t="e">
        <f ca="1">LN(_xll.LognormalValue(AF$2,AF$3))</f>
        <v>#NAME?</v>
      </c>
      <c r="AC44" s="7" t="e">
        <f ca="1">('Cash Flow Detail'!$W45+AC43)*(1+AB44)</f>
        <v>#NAME?</v>
      </c>
      <c r="AD44" s="7" t="e">
        <f ca="1">AC44/(1+Inputs!$B$38)^'Cash Flow Detail'!$A45</f>
        <v>#NAME?</v>
      </c>
      <c r="AE44" s="7" t="e">
        <f ca="1">_xll.SimulationMedian(AD44)</f>
        <v>#NAME?</v>
      </c>
      <c r="AF44" s="10" t="e">
        <f ca="1">_xll.SimulationInterval(AD44,0,)</f>
        <v>#NAME?</v>
      </c>
    </row>
    <row r="45" spans="1:32" x14ac:dyDescent="0.2">
      <c r="A45" s="8">
        <f>'Cash Flow Detail'!A46</f>
        <v>40</v>
      </c>
      <c r="B45" s="8">
        <f>'Cash Flow Detail'!B46</f>
        <v>80</v>
      </c>
      <c r="C45" s="9" t="e">
        <f ca="1">LN(_xll.LognormalValue(G$2,G$3))</f>
        <v>#NAME?</v>
      </c>
      <c r="D45" s="7" t="e">
        <f ca="1">('Cash Flow Detail'!$W46+D44)*(1+C45)</f>
        <v>#NAME?</v>
      </c>
      <c r="E45" s="7" t="e">
        <f ca="1">D45/(1+Inputs!$B$38)^'Cash Flow Detail'!$A46</f>
        <v>#NAME?</v>
      </c>
      <c r="F45" s="7" t="e">
        <f ca="1">_xll.SimulationMedian(E45)</f>
        <v>#NAME?</v>
      </c>
      <c r="G45" s="10" t="e">
        <f ca="1">_xll.SimulationInterval(E45,0,)</f>
        <v>#NAME?</v>
      </c>
      <c r="H45" s="9" t="e">
        <f ca="1">LN(_xll.LognormalValue(L$2,L$3))</f>
        <v>#NAME?</v>
      </c>
      <c r="I45" s="7" t="e">
        <f ca="1">('Cash Flow Detail'!$W46+I44)*(1+H45)</f>
        <v>#NAME?</v>
      </c>
      <c r="J45" s="7" t="e">
        <f ca="1">I45/(1+Inputs!$B$38)^'Cash Flow Detail'!$A46</f>
        <v>#NAME?</v>
      </c>
      <c r="K45" s="7" t="e">
        <f ca="1">_xll.SimulationMedian(J45)</f>
        <v>#NAME?</v>
      </c>
      <c r="L45" s="10" t="e">
        <f ca="1">_xll.SimulationInterval(J45,0,)</f>
        <v>#NAME?</v>
      </c>
      <c r="M45" s="9" t="e">
        <f ca="1">LN(_xll.LognormalValue(Q$2,Q$3))</f>
        <v>#NAME?</v>
      </c>
      <c r="N45" s="7" t="e">
        <f ca="1">('Cash Flow Detail'!$W46+N44)*(1+M45)</f>
        <v>#NAME?</v>
      </c>
      <c r="O45" s="7" t="e">
        <f ca="1">N45/(1+Inputs!$B$38)^'Cash Flow Detail'!$A46</f>
        <v>#NAME?</v>
      </c>
      <c r="P45" s="7" t="e">
        <f ca="1">_xll.SimulationMedian(O45)</f>
        <v>#NAME?</v>
      </c>
      <c r="Q45" s="10" t="e">
        <f ca="1">_xll.SimulationInterval(O45,0,)</f>
        <v>#NAME?</v>
      </c>
      <c r="R45" s="9" t="e">
        <f ca="1">LN(_xll.LognormalValue(V$2,V$3))</f>
        <v>#NAME?</v>
      </c>
      <c r="S45" s="7" t="e">
        <f ca="1">('Cash Flow Detail'!$W46+S44)*(1+R45)</f>
        <v>#NAME?</v>
      </c>
      <c r="T45" s="7" t="e">
        <f ca="1">S45/(1+Inputs!$B$38)^'Cash Flow Detail'!$A46</f>
        <v>#NAME?</v>
      </c>
      <c r="U45" s="7" t="e">
        <f ca="1">_xll.SimulationMedian(T45)</f>
        <v>#NAME?</v>
      </c>
      <c r="V45" s="10" t="e">
        <f ca="1">_xll.SimulationInterval(T45,0,)</f>
        <v>#NAME?</v>
      </c>
      <c r="W45" s="9" t="e">
        <f ca="1">LN(_xll.LognormalValue(AA$2,AA$3))</f>
        <v>#NAME?</v>
      </c>
      <c r="X45" s="7" t="e">
        <f ca="1">('Cash Flow Detail'!$W46+X44)*(1+W45)</f>
        <v>#NAME?</v>
      </c>
      <c r="Y45" s="7" t="e">
        <f ca="1">X45/(1+Inputs!$B$38)^'Cash Flow Detail'!$A46</f>
        <v>#NAME?</v>
      </c>
      <c r="Z45" s="7" t="e">
        <f ca="1">_xll.SimulationMedian(Y45)</f>
        <v>#NAME?</v>
      </c>
      <c r="AA45" s="10" t="e">
        <f ca="1">_xll.SimulationInterval(Y45,0,)</f>
        <v>#NAME?</v>
      </c>
      <c r="AB45" s="9" t="e">
        <f ca="1">LN(_xll.LognormalValue(AF$2,AF$3))</f>
        <v>#NAME?</v>
      </c>
      <c r="AC45" s="7" t="e">
        <f ca="1">('Cash Flow Detail'!$W46+AC44)*(1+AB45)</f>
        <v>#NAME?</v>
      </c>
      <c r="AD45" s="7" t="e">
        <f ca="1">AC45/(1+Inputs!$B$38)^'Cash Flow Detail'!$A46</f>
        <v>#NAME?</v>
      </c>
      <c r="AE45" s="7" t="e">
        <f ca="1">_xll.SimulationMedian(AD45)</f>
        <v>#NAME?</v>
      </c>
      <c r="AF45" s="10" t="e">
        <f ca="1">_xll.SimulationInterval(AD45,0,)</f>
        <v>#NAME?</v>
      </c>
    </row>
    <row r="46" spans="1:32" x14ac:dyDescent="0.2">
      <c r="A46" s="8">
        <f>'Cash Flow Detail'!A47</f>
        <v>41</v>
      </c>
      <c r="B46" s="8">
        <f>'Cash Flow Detail'!B47</f>
        <v>81</v>
      </c>
      <c r="C46" s="9" t="e">
        <f ca="1">LN(_xll.LognormalValue(G$2,G$3))</f>
        <v>#NAME?</v>
      </c>
      <c r="D46" s="7" t="e">
        <f ca="1">('Cash Flow Detail'!$W47+D45)*(1+C46)</f>
        <v>#NAME?</v>
      </c>
      <c r="E46" s="7" t="e">
        <f ca="1">D46/(1+Inputs!$B$38)^'Cash Flow Detail'!$A47</f>
        <v>#NAME?</v>
      </c>
      <c r="F46" s="7" t="e">
        <f ca="1">_xll.SimulationMedian(E46)</f>
        <v>#NAME?</v>
      </c>
      <c r="G46" s="10" t="e">
        <f ca="1">_xll.SimulationInterval(E46,0,)</f>
        <v>#NAME?</v>
      </c>
      <c r="H46" s="9" t="e">
        <f ca="1">LN(_xll.LognormalValue(L$2,L$3))</f>
        <v>#NAME?</v>
      </c>
      <c r="I46" s="7" t="e">
        <f ca="1">('Cash Flow Detail'!$W47+I45)*(1+H46)</f>
        <v>#NAME?</v>
      </c>
      <c r="J46" s="7" t="e">
        <f ca="1">I46/(1+Inputs!$B$38)^'Cash Flow Detail'!$A47</f>
        <v>#NAME?</v>
      </c>
      <c r="K46" s="7" t="e">
        <f ca="1">_xll.SimulationMedian(J46)</f>
        <v>#NAME?</v>
      </c>
      <c r="L46" s="10" t="e">
        <f ca="1">_xll.SimulationInterval(J46,0,)</f>
        <v>#NAME?</v>
      </c>
      <c r="M46" s="9" t="e">
        <f ca="1">LN(_xll.LognormalValue(Q$2,Q$3))</f>
        <v>#NAME?</v>
      </c>
      <c r="N46" s="7" t="e">
        <f ca="1">('Cash Flow Detail'!$W47+N45)*(1+M46)</f>
        <v>#NAME?</v>
      </c>
      <c r="O46" s="7" t="e">
        <f ca="1">N46/(1+Inputs!$B$38)^'Cash Flow Detail'!$A47</f>
        <v>#NAME?</v>
      </c>
      <c r="P46" s="7" t="e">
        <f ca="1">_xll.SimulationMedian(O46)</f>
        <v>#NAME?</v>
      </c>
      <c r="Q46" s="10" t="e">
        <f ca="1">_xll.SimulationInterval(O46,0,)</f>
        <v>#NAME?</v>
      </c>
      <c r="R46" s="9" t="e">
        <f ca="1">LN(_xll.LognormalValue(V$2,V$3))</f>
        <v>#NAME?</v>
      </c>
      <c r="S46" s="7" t="e">
        <f ca="1">('Cash Flow Detail'!$W47+S45)*(1+R46)</f>
        <v>#NAME?</v>
      </c>
      <c r="T46" s="7" t="e">
        <f ca="1">S46/(1+Inputs!$B$38)^'Cash Flow Detail'!$A47</f>
        <v>#NAME?</v>
      </c>
      <c r="U46" s="7" t="e">
        <f ca="1">_xll.SimulationMedian(T46)</f>
        <v>#NAME?</v>
      </c>
      <c r="V46" s="10" t="e">
        <f ca="1">_xll.SimulationInterval(T46,0,)</f>
        <v>#NAME?</v>
      </c>
      <c r="W46" s="9" t="e">
        <f ca="1">LN(_xll.LognormalValue(AA$2,AA$3))</f>
        <v>#NAME?</v>
      </c>
      <c r="X46" s="7" t="e">
        <f ca="1">('Cash Flow Detail'!$W47+X45)*(1+W46)</f>
        <v>#NAME?</v>
      </c>
      <c r="Y46" s="7" t="e">
        <f ca="1">X46/(1+Inputs!$B$38)^'Cash Flow Detail'!$A47</f>
        <v>#NAME?</v>
      </c>
      <c r="Z46" s="7" t="e">
        <f ca="1">_xll.SimulationMedian(Y46)</f>
        <v>#NAME?</v>
      </c>
      <c r="AA46" s="10" t="e">
        <f ca="1">_xll.SimulationInterval(Y46,0,)</f>
        <v>#NAME?</v>
      </c>
      <c r="AB46" s="9" t="e">
        <f ca="1">LN(_xll.LognormalValue(AF$2,AF$3))</f>
        <v>#NAME?</v>
      </c>
      <c r="AC46" s="7" t="e">
        <f ca="1">('Cash Flow Detail'!$W47+AC45)*(1+AB46)</f>
        <v>#NAME?</v>
      </c>
      <c r="AD46" s="7" t="e">
        <f ca="1">AC46/(1+Inputs!$B$38)^'Cash Flow Detail'!$A47</f>
        <v>#NAME?</v>
      </c>
      <c r="AE46" s="7" t="e">
        <f ca="1">_xll.SimulationMedian(AD46)</f>
        <v>#NAME?</v>
      </c>
      <c r="AF46" s="10" t="e">
        <f ca="1">_xll.SimulationInterval(AD46,0,)</f>
        <v>#NAME?</v>
      </c>
    </row>
    <row r="47" spans="1:32" x14ac:dyDescent="0.2">
      <c r="A47" s="8">
        <f>'Cash Flow Detail'!A48</f>
        <v>42</v>
      </c>
      <c r="B47" s="8">
        <f>'Cash Flow Detail'!B48</f>
        <v>82</v>
      </c>
      <c r="C47" s="9" t="e">
        <f ca="1">LN(_xll.LognormalValue(G$2,G$3))</f>
        <v>#NAME?</v>
      </c>
      <c r="D47" s="7" t="e">
        <f ca="1">('Cash Flow Detail'!$W48+D46)*(1+C47)</f>
        <v>#NAME?</v>
      </c>
      <c r="E47" s="7" t="e">
        <f ca="1">D47/(1+Inputs!$B$38)^'Cash Flow Detail'!$A48</f>
        <v>#NAME?</v>
      </c>
      <c r="F47" s="7" t="e">
        <f ca="1">_xll.SimulationMedian(E47)</f>
        <v>#NAME?</v>
      </c>
      <c r="G47" s="10" t="e">
        <f ca="1">_xll.SimulationInterval(E47,0,)</f>
        <v>#NAME?</v>
      </c>
      <c r="H47" s="9" t="e">
        <f ca="1">LN(_xll.LognormalValue(L$2,L$3))</f>
        <v>#NAME?</v>
      </c>
      <c r="I47" s="7" t="e">
        <f ca="1">('Cash Flow Detail'!$W48+I46)*(1+H47)</f>
        <v>#NAME?</v>
      </c>
      <c r="J47" s="7" t="e">
        <f ca="1">I47/(1+Inputs!$B$38)^'Cash Flow Detail'!$A48</f>
        <v>#NAME?</v>
      </c>
      <c r="K47" s="7" t="e">
        <f ca="1">_xll.SimulationMedian(J47)</f>
        <v>#NAME?</v>
      </c>
      <c r="L47" s="10" t="e">
        <f ca="1">_xll.SimulationInterval(J47,0,)</f>
        <v>#NAME?</v>
      </c>
      <c r="M47" s="9" t="e">
        <f ca="1">LN(_xll.LognormalValue(Q$2,Q$3))</f>
        <v>#NAME?</v>
      </c>
      <c r="N47" s="7" t="e">
        <f ca="1">('Cash Flow Detail'!$W48+N46)*(1+M47)</f>
        <v>#NAME?</v>
      </c>
      <c r="O47" s="7" t="e">
        <f ca="1">N47/(1+Inputs!$B$38)^'Cash Flow Detail'!$A48</f>
        <v>#NAME?</v>
      </c>
      <c r="P47" s="7" t="e">
        <f ca="1">_xll.SimulationMedian(O47)</f>
        <v>#NAME?</v>
      </c>
      <c r="Q47" s="10" t="e">
        <f ca="1">_xll.SimulationInterval(O47,0,)</f>
        <v>#NAME?</v>
      </c>
      <c r="R47" s="9" t="e">
        <f ca="1">LN(_xll.LognormalValue(V$2,V$3))</f>
        <v>#NAME?</v>
      </c>
      <c r="S47" s="7" t="e">
        <f ca="1">('Cash Flow Detail'!$W48+S46)*(1+R47)</f>
        <v>#NAME?</v>
      </c>
      <c r="T47" s="7" t="e">
        <f ca="1">S47/(1+Inputs!$B$38)^'Cash Flow Detail'!$A48</f>
        <v>#NAME?</v>
      </c>
      <c r="U47" s="7" t="e">
        <f ca="1">_xll.SimulationMedian(T47)</f>
        <v>#NAME?</v>
      </c>
      <c r="V47" s="10" t="e">
        <f ca="1">_xll.SimulationInterval(T47,0,)</f>
        <v>#NAME?</v>
      </c>
      <c r="W47" s="9" t="e">
        <f ca="1">LN(_xll.LognormalValue(AA$2,AA$3))</f>
        <v>#NAME?</v>
      </c>
      <c r="X47" s="7" t="e">
        <f ca="1">('Cash Flow Detail'!$W48+X46)*(1+W47)</f>
        <v>#NAME?</v>
      </c>
      <c r="Y47" s="7" t="e">
        <f ca="1">X47/(1+Inputs!$B$38)^'Cash Flow Detail'!$A48</f>
        <v>#NAME?</v>
      </c>
      <c r="Z47" s="7" t="e">
        <f ca="1">_xll.SimulationMedian(Y47)</f>
        <v>#NAME?</v>
      </c>
      <c r="AA47" s="10" t="e">
        <f ca="1">_xll.SimulationInterval(Y47,0,)</f>
        <v>#NAME?</v>
      </c>
      <c r="AB47" s="9" t="e">
        <f ca="1">LN(_xll.LognormalValue(AF$2,AF$3))</f>
        <v>#NAME?</v>
      </c>
      <c r="AC47" s="7" t="e">
        <f ca="1">('Cash Flow Detail'!$W48+AC46)*(1+AB47)</f>
        <v>#NAME?</v>
      </c>
      <c r="AD47" s="7" t="e">
        <f ca="1">AC47/(1+Inputs!$B$38)^'Cash Flow Detail'!$A48</f>
        <v>#NAME?</v>
      </c>
      <c r="AE47" s="7" t="e">
        <f ca="1">_xll.SimulationMedian(AD47)</f>
        <v>#NAME?</v>
      </c>
      <c r="AF47" s="10" t="e">
        <f ca="1">_xll.SimulationInterval(AD47,0,)</f>
        <v>#NAME?</v>
      </c>
    </row>
    <row r="48" spans="1:32" x14ac:dyDescent="0.2">
      <c r="A48" s="8">
        <f>'Cash Flow Detail'!A49</f>
        <v>43</v>
      </c>
      <c r="B48" s="8">
        <f>'Cash Flow Detail'!B49</f>
        <v>83</v>
      </c>
      <c r="C48" s="9" t="e">
        <f ca="1">LN(_xll.LognormalValue(G$2,G$3))</f>
        <v>#NAME?</v>
      </c>
      <c r="D48" s="7" t="e">
        <f ca="1">('Cash Flow Detail'!$W49+D47)*(1+C48)</f>
        <v>#NAME?</v>
      </c>
      <c r="E48" s="7" t="e">
        <f ca="1">D48/(1+Inputs!$B$38)^'Cash Flow Detail'!$A49</f>
        <v>#NAME?</v>
      </c>
      <c r="F48" s="7" t="e">
        <f ca="1">_xll.SimulationMedian(E48)</f>
        <v>#NAME?</v>
      </c>
      <c r="G48" s="10" t="e">
        <f ca="1">_xll.SimulationInterval(E48,0,)</f>
        <v>#NAME?</v>
      </c>
      <c r="H48" s="9" t="e">
        <f ca="1">LN(_xll.LognormalValue(L$2,L$3))</f>
        <v>#NAME?</v>
      </c>
      <c r="I48" s="7" t="e">
        <f ca="1">('Cash Flow Detail'!$W49+I47)*(1+H48)</f>
        <v>#NAME?</v>
      </c>
      <c r="J48" s="7" t="e">
        <f ca="1">I48/(1+Inputs!$B$38)^'Cash Flow Detail'!$A49</f>
        <v>#NAME?</v>
      </c>
      <c r="K48" s="7" t="e">
        <f ca="1">_xll.SimulationMedian(J48)</f>
        <v>#NAME?</v>
      </c>
      <c r="L48" s="10" t="e">
        <f ca="1">_xll.SimulationInterval(J48,0,)</f>
        <v>#NAME?</v>
      </c>
      <c r="M48" s="9" t="e">
        <f ca="1">LN(_xll.LognormalValue(Q$2,Q$3))</f>
        <v>#NAME?</v>
      </c>
      <c r="N48" s="7" t="e">
        <f ca="1">('Cash Flow Detail'!$W49+N47)*(1+M48)</f>
        <v>#NAME?</v>
      </c>
      <c r="O48" s="7" t="e">
        <f ca="1">N48/(1+Inputs!$B$38)^'Cash Flow Detail'!$A49</f>
        <v>#NAME?</v>
      </c>
      <c r="P48" s="7" t="e">
        <f ca="1">_xll.SimulationMedian(O48)</f>
        <v>#NAME?</v>
      </c>
      <c r="Q48" s="10" t="e">
        <f ca="1">_xll.SimulationInterval(O48,0,)</f>
        <v>#NAME?</v>
      </c>
      <c r="R48" s="9" t="e">
        <f ca="1">LN(_xll.LognormalValue(V$2,V$3))</f>
        <v>#NAME?</v>
      </c>
      <c r="S48" s="7" t="e">
        <f ca="1">('Cash Flow Detail'!$W49+S47)*(1+R48)</f>
        <v>#NAME?</v>
      </c>
      <c r="T48" s="7" t="e">
        <f ca="1">S48/(1+Inputs!$B$38)^'Cash Flow Detail'!$A49</f>
        <v>#NAME?</v>
      </c>
      <c r="U48" s="7" t="e">
        <f ca="1">_xll.SimulationMedian(T48)</f>
        <v>#NAME?</v>
      </c>
      <c r="V48" s="10" t="e">
        <f ca="1">_xll.SimulationInterval(T48,0,)</f>
        <v>#NAME?</v>
      </c>
      <c r="W48" s="9" t="e">
        <f ca="1">LN(_xll.LognormalValue(AA$2,AA$3))</f>
        <v>#NAME?</v>
      </c>
      <c r="X48" s="7" t="e">
        <f ca="1">('Cash Flow Detail'!$W49+X47)*(1+W48)</f>
        <v>#NAME?</v>
      </c>
      <c r="Y48" s="7" t="e">
        <f ca="1">X48/(1+Inputs!$B$38)^'Cash Flow Detail'!$A49</f>
        <v>#NAME?</v>
      </c>
      <c r="Z48" s="7" t="e">
        <f ca="1">_xll.SimulationMedian(Y48)</f>
        <v>#NAME?</v>
      </c>
      <c r="AA48" s="10" t="e">
        <f ca="1">_xll.SimulationInterval(Y48,0,)</f>
        <v>#NAME?</v>
      </c>
      <c r="AB48" s="9" t="e">
        <f ca="1">LN(_xll.LognormalValue(AF$2,AF$3))</f>
        <v>#NAME?</v>
      </c>
      <c r="AC48" s="7" t="e">
        <f ca="1">('Cash Flow Detail'!$W49+AC47)*(1+AB48)</f>
        <v>#NAME?</v>
      </c>
      <c r="AD48" s="7" t="e">
        <f ca="1">AC48/(1+Inputs!$B$38)^'Cash Flow Detail'!$A49</f>
        <v>#NAME?</v>
      </c>
      <c r="AE48" s="7" t="e">
        <f ca="1">_xll.SimulationMedian(AD48)</f>
        <v>#NAME?</v>
      </c>
      <c r="AF48" s="10" t="e">
        <f ca="1">_xll.SimulationInterval(AD48,0,)</f>
        <v>#NAME?</v>
      </c>
    </row>
    <row r="49" spans="1:32" x14ac:dyDescent="0.2">
      <c r="A49" s="8">
        <f>'Cash Flow Detail'!A50</f>
        <v>44</v>
      </c>
      <c r="B49" s="8">
        <f>'Cash Flow Detail'!B50</f>
        <v>84</v>
      </c>
      <c r="C49" s="9" t="e">
        <f ca="1">LN(_xll.LognormalValue(G$2,G$3))</f>
        <v>#NAME?</v>
      </c>
      <c r="D49" s="7" t="e">
        <f ca="1">('Cash Flow Detail'!$W50+D48)*(1+C49)</f>
        <v>#NAME?</v>
      </c>
      <c r="E49" s="7" t="e">
        <f ca="1">D49/(1+Inputs!$B$38)^'Cash Flow Detail'!$A50</f>
        <v>#NAME?</v>
      </c>
      <c r="F49" s="7" t="e">
        <f ca="1">_xll.SimulationMedian(E49)</f>
        <v>#NAME?</v>
      </c>
      <c r="G49" s="10" t="e">
        <f ca="1">_xll.SimulationInterval(E49,0,)</f>
        <v>#NAME?</v>
      </c>
      <c r="H49" s="9" t="e">
        <f ca="1">LN(_xll.LognormalValue(L$2,L$3))</f>
        <v>#NAME?</v>
      </c>
      <c r="I49" s="7" t="e">
        <f ca="1">('Cash Flow Detail'!$W50+I48)*(1+H49)</f>
        <v>#NAME?</v>
      </c>
      <c r="J49" s="7" t="e">
        <f ca="1">I49/(1+Inputs!$B$38)^'Cash Flow Detail'!$A50</f>
        <v>#NAME?</v>
      </c>
      <c r="K49" s="7" t="e">
        <f ca="1">_xll.SimulationMedian(J49)</f>
        <v>#NAME?</v>
      </c>
      <c r="L49" s="10" t="e">
        <f ca="1">_xll.SimulationInterval(J49,0,)</f>
        <v>#NAME?</v>
      </c>
      <c r="M49" s="9" t="e">
        <f ca="1">LN(_xll.LognormalValue(Q$2,Q$3))</f>
        <v>#NAME?</v>
      </c>
      <c r="N49" s="7" t="e">
        <f ca="1">('Cash Flow Detail'!$W50+N48)*(1+M49)</f>
        <v>#NAME?</v>
      </c>
      <c r="O49" s="7" t="e">
        <f ca="1">N49/(1+Inputs!$B$38)^'Cash Flow Detail'!$A50</f>
        <v>#NAME?</v>
      </c>
      <c r="P49" s="7" t="e">
        <f ca="1">_xll.SimulationMedian(O49)</f>
        <v>#NAME?</v>
      </c>
      <c r="Q49" s="10" t="e">
        <f ca="1">_xll.SimulationInterval(O49,0,)</f>
        <v>#NAME?</v>
      </c>
      <c r="R49" s="9" t="e">
        <f ca="1">LN(_xll.LognormalValue(V$2,V$3))</f>
        <v>#NAME?</v>
      </c>
      <c r="S49" s="7" t="e">
        <f ca="1">('Cash Flow Detail'!$W50+S48)*(1+R49)</f>
        <v>#NAME?</v>
      </c>
      <c r="T49" s="7" t="e">
        <f ca="1">S49/(1+Inputs!$B$38)^'Cash Flow Detail'!$A50</f>
        <v>#NAME?</v>
      </c>
      <c r="U49" s="7" t="e">
        <f ca="1">_xll.SimulationMedian(T49)</f>
        <v>#NAME?</v>
      </c>
      <c r="V49" s="10" t="e">
        <f ca="1">_xll.SimulationInterval(T49,0,)</f>
        <v>#NAME?</v>
      </c>
      <c r="W49" s="9" t="e">
        <f ca="1">LN(_xll.LognormalValue(AA$2,AA$3))</f>
        <v>#NAME?</v>
      </c>
      <c r="X49" s="7" t="e">
        <f ca="1">('Cash Flow Detail'!$W50+X48)*(1+W49)</f>
        <v>#NAME?</v>
      </c>
      <c r="Y49" s="7" t="e">
        <f ca="1">X49/(1+Inputs!$B$38)^'Cash Flow Detail'!$A50</f>
        <v>#NAME?</v>
      </c>
      <c r="Z49" s="7" t="e">
        <f ca="1">_xll.SimulationMedian(Y49)</f>
        <v>#NAME?</v>
      </c>
      <c r="AA49" s="10" t="e">
        <f ca="1">_xll.SimulationInterval(Y49,0,)</f>
        <v>#NAME?</v>
      </c>
      <c r="AB49" s="9" t="e">
        <f ca="1">LN(_xll.LognormalValue(AF$2,AF$3))</f>
        <v>#NAME?</v>
      </c>
      <c r="AC49" s="7" t="e">
        <f ca="1">('Cash Flow Detail'!$W50+AC48)*(1+AB49)</f>
        <v>#NAME?</v>
      </c>
      <c r="AD49" s="7" t="e">
        <f ca="1">AC49/(1+Inputs!$B$38)^'Cash Flow Detail'!$A50</f>
        <v>#NAME?</v>
      </c>
      <c r="AE49" s="7" t="e">
        <f ca="1">_xll.SimulationMedian(AD49)</f>
        <v>#NAME?</v>
      </c>
      <c r="AF49" s="10" t="e">
        <f ca="1">_xll.SimulationInterval(AD49,0,)</f>
        <v>#NAME?</v>
      </c>
    </row>
    <row r="50" spans="1:32" x14ac:dyDescent="0.2">
      <c r="A50" s="8">
        <f>'Cash Flow Detail'!A51</f>
        <v>45</v>
      </c>
      <c r="B50" s="8">
        <f>'Cash Flow Detail'!B51</f>
        <v>85</v>
      </c>
      <c r="C50" s="9" t="e">
        <f ca="1">LN(_xll.LognormalValue(G$2,G$3))</f>
        <v>#NAME?</v>
      </c>
      <c r="D50" s="7" t="e">
        <f ca="1">('Cash Flow Detail'!$W51+D49)*(1+C50)</f>
        <v>#NAME?</v>
      </c>
      <c r="E50" s="7" t="e">
        <f ca="1">D50/(1+Inputs!$B$38)^'Cash Flow Detail'!$A51</f>
        <v>#NAME?</v>
      </c>
      <c r="F50" s="7" t="e">
        <f ca="1">_xll.SimulationMedian(E50)</f>
        <v>#NAME?</v>
      </c>
      <c r="G50" s="10" t="e">
        <f ca="1">_xll.SimulationInterval(E50,0,)</f>
        <v>#NAME?</v>
      </c>
      <c r="H50" s="9" t="e">
        <f ca="1">LN(_xll.LognormalValue(L$2,L$3))</f>
        <v>#NAME?</v>
      </c>
      <c r="I50" s="7" t="e">
        <f ca="1">('Cash Flow Detail'!$W51+I49)*(1+H50)</f>
        <v>#NAME?</v>
      </c>
      <c r="J50" s="7" t="e">
        <f ca="1">I50/(1+Inputs!$B$38)^'Cash Flow Detail'!$A51</f>
        <v>#NAME?</v>
      </c>
      <c r="K50" s="7" t="e">
        <f ca="1">_xll.SimulationMedian(J50)</f>
        <v>#NAME?</v>
      </c>
      <c r="L50" s="10" t="e">
        <f ca="1">_xll.SimulationInterval(J50,0,)</f>
        <v>#NAME?</v>
      </c>
      <c r="M50" s="9" t="e">
        <f ca="1">LN(_xll.LognormalValue(Q$2,Q$3))</f>
        <v>#NAME?</v>
      </c>
      <c r="N50" s="7" t="e">
        <f ca="1">('Cash Flow Detail'!$W51+N49)*(1+M50)</f>
        <v>#NAME?</v>
      </c>
      <c r="O50" s="7" t="e">
        <f ca="1">N50/(1+Inputs!$B$38)^'Cash Flow Detail'!$A51</f>
        <v>#NAME?</v>
      </c>
      <c r="P50" s="7" t="e">
        <f ca="1">_xll.SimulationMedian(O50)</f>
        <v>#NAME?</v>
      </c>
      <c r="Q50" s="10" t="e">
        <f ca="1">_xll.SimulationInterval(O50,0,)</f>
        <v>#NAME?</v>
      </c>
      <c r="R50" s="9" t="e">
        <f ca="1">LN(_xll.LognormalValue(V$2,V$3))</f>
        <v>#NAME?</v>
      </c>
      <c r="S50" s="7" t="e">
        <f ca="1">('Cash Flow Detail'!$W51+S49)*(1+R50)</f>
        <v>#NAME?</v>
      </c>
      <c r="T50" s="7" t="e">
        <f ca="1">S50/(1+Inputs!$B$38)^'Cash Flow Detail'!$A51</f>
        <v>#NAME?</v>
      </c>
      <c r="U50" s="7" t="e">
        <f ca="1">_xll.SimulationMedian(T50)</f>
        <v>#NAME?</v>
      </c>
      <c r="V50" s="10" t="e">
        <f ca="1">_xll.SimulationInterval(T50,0,)</f>
        <v>#NAME?</v>
      </c>
      <c r="W50" s="9" t="e">
        <f ca="1">LN(_xll.LognormalValue(AA$2,AA$3))</f>
        <v>#NAME?</v>
      </c>
      <c r="X50" s="7" t="e">
        <f ca="1">('Cash Flow Detail'!$W51+X49)*(1+W50)</f>
        <v>#NAME?</v>
      </c>
      <c r="Y50" s="7" t="e">
        <f ca="1">X50/(1+Inputs!$B$38)^'Cash Flow Detail'!$A51</f>
        <v>#NAME?</v>
      </c>
      <c r="Z50" s="7" t="e">
        <f ca="1">_xll.SimulationMedian(Y50)</f>
        <v>#NAME?</v>
      </c>
      <c r="AA50" s="10" t="e">
        <f ca="1">_xll.SimulationInterval(Y50,0,)</f>
        <v>#NAME?</v>
      </c>
      <c r="AB50" s="9" t="e">
        <f ca="1">LN(_xll.LognormalValue(AF$2,AF$3))</f>
        <v>#NAME?</v>
      </c>
      <c r="AC50" s="7" t="e">
        <f ca="1">('Cash Flow Detail'!$W51+AC49)*(1+AB50)</f>
        <v>#NAME?</v>
      </c>
      <c r="AD50" s="7" t="e">
        <f ca="1">AC50/(1+Inputs!$B$38)^'Cash Flow Detail'!$A51</f>
        <v>#NAME?</v>
      </c>
      <c r="AE50" s="7" t="e">
        <f ca="1">_xll.SimulationMedian(AD50)</f>
        <v>#NAME?</v>
      </c>
      <c r="AF50" s="10" t="e">
        <f ca="1">_xll.SimulationInterval(AD50,0,)</f>
        <v>#NAME?</v>
      </c>
    </row>
    <row r="51" spans="1:32" x14ac:dyDescent="0.2">
      <c r="A51" s="8">
        <f>'Cash Flow Detail'!A52</f>
        <v>46</v>
      </c>
      <c r="B51" s="8">
        <f>'Cash Flow Detail'!B52</f>
        <v>86</v>
      </c>
      <c r="C51" s="9" t="e">
        <f ca="1">LN(_xll.LognormalValue(G$2,G$3))</f>
        <v>#NAME?</v>
      </c>
      <c r="D51" s="7" t="e">
        <f ca="1">('Cash Flow Detail'!$W52+D50)*(1+C51)</f>
        <v>#NAME?</v>
      </c>
      <c r="E51" s="7" t="e">
        <f ca="1">D51/(1+Inputs!$B$38)^'Cash Flow Detail'!$A52</f>
        <v>#NAME?</v>
      </c>
      <c r="F51" s="7" t="e">
        <f ca="1">_xll.SimulationMedian(E51)</f>
        <v>#NAME?</v>
      </c>
      <c r="G51" s="10" t="e">
        <f ca="1">_xll.SimulationInterval(E51,0,)</f>
        <v>#NAME?</v>
      </c>
      <c r="H51" s="9" t="e">
        <f ca="1">LN(_xll.LognormalValue(L$2,L$3))</f>
        <v>#NAME?</v>
      </c>
      <c r="I51" s="7" t="e">
        <f ca="1">('Cash Flow Detail'!$W52+I50)*(1+H51)</f>
        <v>#NAME?</v>
      </c>
      <c r="J51" s="7" t="e">
        <f ca="1">I51/(1+Inputs!$B$38)^'Cash Flow Detail'!$A52</f>
        <v>#NAME?</v>
      </c>
      <c r="K51" s="7" t="e">
        <f ca="1">_xll.SimulationMedian(J51)</f>
        <v>#NAME?</v>
      </c>
      <c r="L51" s="10" t="e">
        <f ca="1">_xll.SimulationInterval(J51,0,)</f>
        <v>#NAME?</v>
      </c>
      <c r="M51" s="9" t="e">
        <f ca="1">LN(_xll.LognormalValue(Q$2,Q$3))</f>
        <v>#NAME?</v>
      </c>
      <c r="N51" s="7" t="e">
        <f ca="1">('Cash Flow Detail'!$W52+N50)*(1+M51)</f>
        <v>#NAME?</v>
      </c>
      <c r="O51" s="7" t="e">
        <f ca="1">N51/(1+Inputs!$B$38)^'Cash Flow Detail'!$A52</f>
        <v>#NAME?</v>
      </c>
      <c r="P51" s="7" t="e">
        <f ca="1">_xll.SimulationMedian(O51)</f>
        <v>#NAME?</v>
      </c>
      <c r="Q51" s="10" t="e">
        <f ca="1">_xll.SimulationInterval(O51,0,)</f>
        <v>#NAME?</v>
      </c>
      <c r="R51" s="9" t="e">
        <f ca="1">LN(_xll.LognormalValue(V$2,V$3))</f>
        <v>#NAME?</v>
      </c>
      <c r="S51" s="7" t="e">
        <f ca="1">('Cash Flow Detail'!$W52+S50)*(1+R51)</f>
        <v>#NAME?</v>
      </c>
      <c r="T51" s="7" t="e">
        <f ca="1">S51/(1+Inputs!$B$38)^'Cash Flow Detail'!$A52</f>
        <v>#NAME?</v>
      </c>
      <c r="U51" s="7" t="e">
        <f ca="1">_xll.SimulationMedian(T51)</f>
        <v>#NAME?</v>
      </c>
      <c r="V51" s="10" t="e">
        <f ca="1">_xll.SimulationInterval(T51,0,)</f>
        <v>#NAME?</v>
      </c>
      <c r="W51" s="9" t="e">
        <f ca="1">LN(_xll.LognormalValue(AA$2,AA$3))</f>
        <v>#NAME?</v>
      </c>
      <c r="X51" s="7" t="e">
        <f ca="1">('Cash Flow Detail'!$W52+X50)*(1+W51)</f>
        <v>#NAME?</v>
      </c>
      <c r="Y51" s="7" t="e">
        <f ca="1">X51/(1+Inputs!$B$38)^'Cash Flow Detail'!$A52</f>
        <v>#NAME?</v>
      </c>
      <c r="Z51" s="7" t="e">
        <f ca="1">_xll.SimulationMedian(Y51)</f>
        <v>#NAME?</v>
      </c>
      <c r="AA51" s="10" t="e">
        <f ca="1">_xll.SimulationInterval(Y51,0,)</f>
        <v>#NAME?</v>
      </c>
      <c r="AB51" s="9" t="e">
        <f ca="1">LN(_xll.LognormalValue(AF$2,AF$3))</f>
        <v>#NAME?</v>
      </c>
      <c r="AC51" s="7" t="e">
        <f ca="1">('Cash Flow Detail'!$W52+AC50)*(1+AB51)</f>
        <v>#NAME?</v>
      </c>
      <c r="AD51" s="7" t="e">
        <f ca="1">AC51/(1+Inputs!$B$38)^'Cash Flow Detail'!$A52</f>
        <v>#NAME?</v>
      </c>
      <c r="AE51" s="7" t="e">
        <f ca="1">_xll.SimulationMedian(AD51)</f>
        <v>#NAME?</v>
      </c>
      <c r="AF51" s="10" t="e">
        <f ca="1">_xll.SimulationInterval(AD51,0,)</f>
        <v>#NAME?</v>
      </c>
    </row>
    <row r="52" spans="1:32" x14ac:dyDescent="0.2">
      <c r="A52" s="8">
        <f>'Cash Flow Detail'!A53</f>
        <v>47</v>
      </c>
      <c r="B52" s="8">
        <f>'Cash Flow Detail'!B53</f>
        <v>87</v>
      </c>
      <c r="C52" s="9" t="e">
        <f ca="1">LN(_xll.LognormalValue(G$2,G$3))</f>
        <v>#NAME?</v>
      </c>
      <c r="D52" s="7" t="e">
        <f ca="1">('Cash Flow Detail'!$W53+D51)*(1+C52)</f>
        <v>#NAME?</v>
      </c>
      <c r="E52" s="7" t="e">
        <f ca="1">D52/(1+Inputs!$B$38)^'Cash Flow Detail'!$A53</f>
        <v>#NAME?</v>
      </c>
      <c r="F52" s="7" t="e">
        <f ca="1">_xll.SimulationMedian(E52)</f>
        <v>#NAME?</v>
      </c>
      <c r="G52" s="10" t="e">
        <f ca="1">_xll.SimulationInterval(E52,0,)</f>
        <v>#NAME?</v>
      </c>
      <c r="H52" s="9" t="e">
        <f ca="1">LN(_xll.LognormalValue(L$2,L$3))</f>
        <v>#NAME?</v>
      </c>
      <c r="I52" s="7" t="e">
        <f ca="1">('Cash Flow Detail'!$W53+I51)*(1+H52)</f>
        <v>#NAME?</v>
      </c>
      <c r="J52" s="7" t="e">
        <f ca="1">I52/(1+Inputs!$B$38)^'Cash Flow Detail'!$A53</f>
        <v>#NAME?</v>
      </c>
      <c r="K52" s="7" t="e">
        <f ca="1">_xll.SimulationMedian(J52)</f>
        <v>#NAME?</v>
      </c>
      <c r="L52" s="10" t="e">
        <f ca="1">_xll.SimulationInterval(J52,0,)</f>
        <v>#NAME?</v>
      </c>
      <c r="M52" s="9" t="e">
        <f ca="1">LN(_xll.LognormalValue(Q$2,Q$3))</f>
        <v>#NAME?</v>
      </c>
      <c r="N52" s="7" t="e">
        <f ca="1">('Cash Flow Detail'!$W53+N51)*(1+M52)</f>
        <v>#NAME?</v>
      </c>
      <c r="O52" s="7" t="e">
        <f ca="1">N52/(1+Inputs!$B$38)^'Cash Flow Detail'!$A53</f>
        <v>#NAME?</v>
      </c>
      <c r="P52" s="7" t="e">
        <f ca="1">_xll.SimulationMedian(O52)</f>
        <v>#NAME?</v>
      </c>
      <c r="Q52" s="10" t="e">
        <f ca="1">_xll.SimulationInterval(O52,0,)</f>
        <v>#NAME?</v>
      </c>
      <c r="R52" s="9" t="e">
        <f ca="1">LN(_xll.LognormalValue(V$2,V$3))</f>
        <v>#NAME?</v>
      </c>
      <c r="S52" s="7" t="e">
        <f ca="1">('Cash Flow Detail'!$W53+S51)*(1+R52)</f>
        <v>#NAME?</v>
      </c>
      <c r="T52" s="7" t="e">
        <f ca="1">S52/(1+Inputs!$B$38)^'Cash Flow Detail'!$A53</f>
        <v>#NAME?</v>
      </c>
      <c r="U52" s="7" t="e">
        <f ca="1">_xll.SimulationMedian(T52)</f>
        <v>#NAME?</v>
      </c>
      <c r="V52" s="10" t="e">
        <f ca="1">_xll.SimulationInterval(T52,0,)</f>
        <v>#NAME?</v>
      </c>
      <c r="W52" s="9" t="e">
        <f ca="1">LN(_xll.LognormalValue(AA$2,AA$3))</f>
        <v>#NAME?</v>
      </c>
      <c r="X52" s="7" t="e">
        <f ca="1">('Cash Flow Detail'!$W53+X51)*(1+W52)</f>
        <v>#NAME?</v>
      </c>
      <c r="Y52" s="7" t="e">
        <f ca="1">X52/(1+Inputs!$B$38)^'Cash Flow Detail'!$A53</f>
        <v>#NAME?</v>
      </c>
      <c r="Z52" s="7" t="e">
        <f ca="1">_xll.SimulationMedian(Y52)</f>
        <v>#NAME?</v>
      </c>
      <c r="AA52" s="10" t="e">
        <f ca="1">_xll.SimulationInterval(Y52,0,)</f>
        <v>#NAME?</v>
      </c>
      <c r="AB52" s="9" t="e">
        <f ca="1">LN(_xll.LognormalValue(AF$2,AF$3))</f>
        <v>#NAME?</v>
      </c>
      <c r="AC52" s="7" t="e">
        <f ca="1">('Cash Flow Detail'!$W53+AC51)*(1+AB52)</f>
        <v>#NAME?</v>
      </c>
      <c r="AD52" s="7" t="e">
        <f ca="1">AC52/(1+Inputs!$B$38)^'Cash Flow Detail'!$A53</f>
        <v>#NAME?</v>
      </c>
      <c r="AE52" s="7" t="e">
        <f ca="1">_xll.SimulationMedian(AD52)</f>
        <v>#NAME?</v>
      </c>
      <c r="AF52" s="10" t="e">
        <f ca="1">_xll.SimulationInterval(AD52,0,)</f>
        <v>#NAME?</v>
      </c>
    </row>
    <row r="53" spans="1:32" x14ac:dyDescent="0.2">
      <c r="A53" s="8">
        <f>'Cash Flow Detail'!A54</f>
        <v>48</v>
      </c>
      <c r="B53" s="8">
        <f>'Cash Flow Detail'!B54</f>
        <v>88</v>
      </c>
      <c r="C53" s="9" t="e">
        <f ca="1">LN(_xll.LognormalValue(G$2,G$3))</f>
        <v>#NAME?</v>
      </c>
      <c r="D53" s="7" t="e">
        <f ca="1">('Cash Flow Detail'!$W54+D52)*(1+C53)</f>
        <v>#NAME?</v>
      </c>
      <c r="E53" s="7" t="e">
        <f ca="1">D53/(1+Inputs!$B$38)^'Cash Flow Detail'!$A54</f>
        <v>#NAME?</v>
      </c>
      <c r="F53" s="7" t="e">
        <f ca="1">_xll.SimulationMedian(E53)</f>
        <v>#NAME?</v>
      </c>
      <c r="G53" s="10" t="e">
        <f ca="1">_xll.SimulationInterval(E53,0,)</f>
        <v>#NAME?</v>
      </c>
      <c r="H53" s="9" t="e">
        <f ca="1">LN(_xll.LognormalValue(L$2,L$3))</f>
        <v>#NAME?</v>
      </c>
      <c r="I53" s="7" t="e">
        <f ca="1">('Cash Flow Detail'!$W54+I52)*(1+H53)</f>
        <v>#NAME?</v>
      </c>
      <c r="J53" s="7" t="e">
        <f ca="1">I53/(1+Inputs!$B$38)^'Cash Flow Detail'!$A54</f>
        <v>#NAME?</v>
      </c>
      <c r="K53" s="7" t="e">
        <f ca="1">_xll.SimulationMedian(J53)</f>
        <v>#NAME?</v>
      </c>
      <c r="L53" s="10" t="e">
        <f ca="1">_xll.SimulationInterval(J53,0,)</f>
        <v>#NAME?</v>
      </c>
      <c r="M53" s="9" t="e">
        <f ca="1">LN(_xll.LognormalValue(Q$2,Q$3))</f>
        <v>#NAME?</v>
      </c>
      <c r="N53" s="7" t="e">
        <f ca="1">('Cash Flow Detail'!$W54+N52)*(1+M53)</f>
        <v>#NAME?</v>
      </c>
      <c r="O53" s="7" t="e">
        <f ca="1">N53/(1+Inputs!$B$38)^'Cash Flow Detail'!$A54</f>
        <v>#NAME?</v>
      </c>
      <c r="P53" s="7" t="e">
        <f ca="1">_xll.SimulationMedian(O53)</f>
        <v>#NAME?</v>
      </c>
      <c r="Q53" s="10" t="e">
        <f ca="1">_xll.SimulationInterval(O53,0,)</f>
        <v>#NAME?</v>
      </c>
      <c r="R53" s="9" t="e">
        <f ca="1">LN(_xll.LognormalValue(V$2,V$3))</f>
        <v>#NAME?</v>
      </c>
      <c r="S53" s="7" t="e">
        <f ca="1">('Cash Flow Detail'!$W54+S52)*(1+R53)</f>
        <v>#NAME?</v>
      </c>
      <c r="T53" s="7" t="e">
        <f ca="1">S53/(1+Inputs!$B$38)^'Cash Flow Detail'!$A54</f>
        <v>#NAME?</v>
      </c>
      <c r="U53" s="7" t="e">
        <f ca="1">_xll.SimulationMedian(T53)</f>
        <v>#NAME?</v>
      </c>
      <c r="V53" s="10" t="e">
        <f ca="1">_xll.SimulationInterval(T53,0,)</f>
        <v>#NAME?</v>
      </c>
      <c r="W53" s="9" t="e">
        <f ca="1">LN(_xll.LognormalValue(AA$2,AA$3))</f>
        <v>#NAME?</v>
      </c>
      <c r="X53" s="7" t="e">
        <f ca="1">('Cash Flow Detail'!$W54+X52)*(1+W53)</f>
        <v>#NAME?</v>
      </c>
      <c r="Y53" s="7" t="e">
        <f ca="1">X53/(1+Inputs!$B$38)^'Cash Flow Detail'!$A54</f>
        <v>#NAME?</v>
      </c>
      <c r="Z53" s="7" t="e">
        <f ca="1">_xll.SimulationMedian(Y53)</f>
        <v>#NAME?</v>
      </c>
      <c r="AA53" s="10" t="e">
        <f ca="1">_xll.SimulationInterval(Y53,0,)</f>
        <v>#NAME?</v>
      </c>
      <c r="AB53" s="9" t="e">
        <f ca="1">LN(_xll.LognormalValue(AF$2,AF$3))</f>
        <v>#NAME?</v>
      </c>
      <c r="AC53" s="7" t="e">
        <f ca="1">('Cash Flow Detail'!$W54+AC52)*(1+AB53)</f>
        <v>#NAME?</v>
      </c>
      <c r="AD53" s="7" t="e">
        <f ca="1">AC53/(1+Inputs!$B$38)^'Cash Flow Detail'!$A54</f>
        <v>#NAME?</v>
      </c>
      <c r="AE53" s="7" t="e">
        <f ca="1">_xll.SimulationMedian(AD53)</f>
        <v>#NAME?</v>
      </c>
      <c r="AF53" s="10" t="e">
        <f ca="1">_xll.SimulationInterval(AD53,0,)</f>
        <v>#NAME?</v>
      </c>
    </row>
    <row r="54" spans="1:32" x14ac:dyDescent="0.2">
      <c r="A54" s="8">
        <f>'Cash Flow Detail'!A55</f>
        <v>49</v>
      </c>
      <c r="B54" s="8">
        <f>'Cash Flow Detail'!B55</f>
        <v>89</v>
      </c>
      <c r="C54" s="9" t="e">
        <f ca="1">LN(_xll.LognormalValue(G$2,G$3))</f>
        <v>#NAME?</v>
      </c>
      <c r="D54" s="7" t="e">
        <f ca="1">('Cash Flow Detail'!$W55+D53)*(1+C54)</f>
        <v>#NAME?</v>
      </c>
      <c r="E54" s="7" t="e">
        <f ca="1">D54/(1+Inputs!$B$38)^'Cash Flow Detail'!$A55</f>
        <v>#NAME?</v>
      </c>
      <c r="F54" s="7" t="e">
        <f ca="1">_xll.SimulationMedian(E54)</f>
        <v>#NAME?</v>
      </c>
      <c r="G54" s="10" t="e">
        <f ca="1">_xll.SimulationInterval(E54,0,)</f>
        <v>#NAME?</v>
      </c>
      <c r="H54" s="9" t="e">
        <f ca="1">LN(_xll.LognormalValue(L$2,L$3))</f>
        <v>#NAME?</v>
      </c>
      <c r="I54" s="7" t="e">
        <f ca="1">('Cash Flow Detail'!$W55+I53)*(1+H54)</f>
        <v>#NAME?</v>
      </c>
      <c r="J54" s="7" t="e">
        <f ca="1">I54/(1+Inputs!$B$38)^'Cash Flow Detail'!$A55</f>
        <v>#NAME?</v>
      </c>
      <c r="K54" s="7" t="e">
        <f ca="1">_xll.SimulationMedian(J54)</f>
        <v>#NAME?</v>
      </c>
      <c r="L54" s="10" t="e">
        <f ca="1">_xll.SimulationInterval(J54,0,)</f>
        <v>#NAME?</v>
      </c>
      <c r="M54" s="9" t="e">
        <f ca="1">LN(_xll.LognormalValue(Q$2,Q$3))</f>
        <v>#NAME?</v>
      </c>
      <c r="N54" s="7" t="e">
        <f ca="1">('Cash Flow Detail'!$W55+N53)*(1+M54)</f>
        <v>#NAME?</v>
      </c>
      <c r="O54" s="7" t="e">
        <f ca="1">N54/(1+Inputs!$B$38)^'Cash Flow Detail'!$A55</f>
        <v>#NAME?</v>
      </c>
      <c r="P54" s="7" t="e">
        <f ca="1">_xll.SimulationMedian(O54)</f>
        <v>#NAME?</v>
      </c>
      <c r="Q54" s="10" t="e">
        <f ca="1">_xll.SimulationInterval(O54,0,)</f>
        <v>#NAME?</v>
      </c>
      <c r="R54" s="9" t="e">
        <f ca="1">LN(_xll.LognormalValue(V$2,V$3))</f>
        <v>#NAME?</v>
      </c>
      <c r="S54" s="7" t="e">
        <f ca="1">('Cash Flow Detail'!$W55+S53)*(1+R54)</f>
        <v>#NAME?</v>
      </c>
      <c r="T54" s="7" t="e">
        <f ca="1">S54/(1+Inputs!$B$38)^'Cash Flow Detail'!$A55</f>
        <v>#NAME?</v>
      </c>
      <c r="U54" s="7" t="e">
        <f ca="1">_xll.SimulationMedian(T54)</f>
        <v>#NAME?</v>
      </c>
      <c r="V54" s="10" t="e">
        <f ca="1">_xll.SimulationInterval(T54,0,)</f>
        <v>#NAME?</v>
      </c>
      <c r="W54" s="9" t="e">
        <f ca="1">LN(_xll.LognormalValue(AA$2,AA$3))</f>
        <v>#NAME?</v>
      </c>
      <c r="X54" s="7" t="e">
        <f ca="1">('Cash Flow Detail'!$W55+X53)*(1+W54)</f>
        <v>#NAME?</v>
      </c>
      <c r="Y54" s="7" t="e">
        <f ca="1">X54/(1+Inputs!$B$38)^'Cash Flow Detail'!$A55</f>
        <v>#NAME?</v>
      </c>
      <c r="Z54" s="7" t="e">
        <f ca="1">_xll.SimulationMedian(Y54)</f>
        <v>#NAME?</v>
      </c>
      <c r="AA54" s="10" t="e">
        <f ca="1">_xll.SimulationInterval(Y54,0,)</f>
        <v>#NAME?</v>
      </c>
      <c r="AB54" s="9" t="e">
        <f ca="1">LN(_xll.LognormalValue(AF$2,AF$3))</f>
        <v>#NAME?</v>
      </c>
      <c r="AC54" s="7" t="e">
        <f ca="1">('Cash Flow Detail'!$W55+AC53)*(1+AB54)</f>
        <v>#NAME?</v>
      </c>
      <c r="AD54" s="7" t="e">
        <f ca="1">AC54/(1+Inputs!$B$38)^'Cash Flow Detail'!$A55</f>
        <v>#NAME?</v>
      </c>
      <c r="AE54" s="7" t="e">
        <f ca="1">_xll.SimulationMedian(AD54)</f>
        <v>#NAME?</v>
      </c>
      <c r="AF54" s="10" t="e">
        <f ca="1">_xll.SimulationInterval(AD54,0,)</f>
        <v>#NAME?</v>
      </c>
    </row>
    <row r="55" spans="1:32" x14ac:dyDescent="0.2">
      <c r="A55" s="8">
        <f>'Cash Flow Detail'!A56</f>
        <v>50</v>
      </c>
      <c r="B55" s="8">
        <f>'Cash Flow Detail'!B56</f>
        <v>90</v>
      </c>
      <c r="C55" s="10" t="e">
        <f ca="1">LN(_xll.LognormalValue(G$2,G$3))</f>
        <v>#NAME?</v>
      </c>
      <c r="D55" s="7" t="e">
        <f ca="1">('Cash Flow Detail'!$W56+D54)*(1+C55)</f>
        <v>#NAME?</v>
      </c>
      <c r="E55" s="7" t="e">
        <f ca="1">D55/(1+Inputs!$B$38)^'Cash Flow Detail'!$A56</f>
        <v>#NAME?</v>
      </c>
      <c r="F55" s="7" t="e">
        <f ca="1">_xll.SimulationMedian(E55)</f>
        <v>#NAME?</v>
      </c>
      <c r="G55" s="10" t="e">
        <f ca="1">_xll.SimulationInterval(E55,0,)</f>
        <v>#NAME?</v>
      </c>
      <c r="H55" s="9" t="e">
        <f ca="1">LN(_xll.LognormalValue(L$2,L$3))</f>
        <v>#NAME?</v>
      </c>
      <c r="I55" s="7" t="e">
        <f ca="1">('Cash Flow Detail'!$W56+I54)*(1+H55)</f>
        <v>#NAME?</v>
      </c>
      <c r="J55" s="7" t="e">
        <f ca="1">I55/(1+Inputs!$B$38)^'Cash Flow Detail'!$A56</f>
        <v>#NAME?</v>
      </c>
      <c r="K55" s="7" t="e">
        <f ca="1">_xll.SimulationMedian(J55)</f>
        <v>#NAME?</v>
      </c>
      <c r="L55" s="10" t="e">
        <f ca="1">_xll.SimulationInterval(J55,0,)</f>
        <v>#NAME?</v>
      </c>
      <c r="M55" s="9" t="e">
        <f ca="1">LN(_xll.LognormalValue(Q$2,Q$3))</f>
        <v>#NAME?</v>
      </c>
      <c r="N55" s="7" t="e">
        <f ca="1">('Cash Flow Detail'!$W56+N54)*(1+M55)</f>
        <v>#NAME?</v>
      </c>
      <c r="O55" s="7" t="e">
        <f ca="1">N55/(1+Inputs!$B$38)^'Cash Flow Detail'!$A56</f>
        <v>#NAME?</v>
      </c>
      <c r="P55" s="7" t="e">
        <f ca="1">_xll.SimulationMedian(O55)</f>
        <v>#NAME?</v>
      </c>
      <c r="Q55" s="10" t="e">
        <f ca="1">_xll.SimulationInterval(O55,0,)</f>
        <v>#NAME?</v>
      </c>
      <c r="R55" s="9" t="e">
        <f ca="1">LN(_xll.LognormalValue(V$2,V$3))</f>
        <v>#NAME?</v>
      </c>
      <c r="S55" s="7" t="e">
        <f ca="1">('Cash Flow Detail'!$W56+S54)*(1+R55)</f>
        <v>#NAME?</v>
      </c>
      <c r="T55" s="7" t="e">
        <f ca="1">S55/(1+Inputs!$B$38)^'Cash Flow Detail'!$A56</f>
        <v>#NAME?</v>
      </c>
      <c r="U55" s="7" t="e">
        <f ca="1">_xll.SimulationMedian(T55)</f>
        <v>#NAME?</v>
      </c>
      <c r="V55" s="10" t="e">
        <f ca="1">_xll.SimulationInterval(T55,0,)</f>
        <v>#NAME?</v>
      </c>
      <c r="W55" s="9" t="e">
        <f ca="1">LN(_xll.LognormalValue(AA$2,AA$3))</f>
        <v>#NAME?</v>
      </c>
      <c r="X55" s="7" t="e">
        <f ca="1">('Cash Flow Detail'!$W56+X54)*(1+W55)</f>
        <v>#NAME?</v>
      </c>
      <c r="Y55" s="7" t="e">
        <f ca="1">X55/(1+Inputs!$B$38)^'Cash Flow Detail'!$A56</f>
        <v>#NAME?</v>
      </c>
      <c r="Z55" s="7" t="e">
        <f ca="1">_xll.SimulationMedian(Y55)</f>
        <v>#NAME?</v>
      </c>
      <c r="AA55" s="10" t="e">
        <f ca="1">_xll.SimulationInterval(Y55,0,)</f>
        <v>#NAME?</v>
      </c>
      <c r="AB55" s="9" t="e">
        <f ca="1">LN(_xll.LognormalValue(AF$2,AF$3))</f>
        <v>#NAME?</v>
      </c>
      <c r="AC55" s="7" t="e">
        <f ca="1">('Cash Flow Detail'!$W56+AC54)*(1+AB55)</f>
        <v>#NAME?</v>
      </c>
      <c r="AD55" s="7" t="e">
        <f ca="1">AC55/(1+Inputs!$B$38)^'Cash Flow Detail'!$A56</f>
        <v>#NAME?</v>
      </c>
      <c r="AE55" s="7" t="e">
        <f ca="1">_xll.SimulationMedian(AD55)</f>
        <v>#NAME?</v>
      </c>
      <c r="AF55" s="10" t="e">
        <f ca="1">_xll.SimulationInterval(AD55,0,)</f>
        <v>#NAME?</v>
      </c>
    </row>
    <row r="56" spans="1:32" x14ac:dyDescent="0.2">
      <c r="A56" s="8">
        <f>'Cash Flow Detail'!A57</f>
        <v>51</v>
      </c>
      <c r="B56" s="8">
        <f>'Cash Flow Detail'!B57</f>
        <v>91</v>
      </c>
      <c r="C56" s="9" t="e">
        <f ca="1">LN(_xll.LognormalValue(G$2,G$3))</f>
        <v>#NAME?</v>
      </c>
      <c r="D56" s="7" t="e">
        <f ca="1">('Cash Flow Detail'!$W57+D55)*(1+C56)</f>
        <v>#NAME?</v>
      </c>
      <c r="E56" s="7" t="e">
        <f ca="1">D56/(1+Inputs!$B$38)^'Cash Flow Detail'!$A57</f>
        <v>#NAME?</v>
      </c>
      <c r="F56" s="7" t="e">
        <f ca="1">_xll.SimulationMedian(E56)</f>
        <v>#NAME?</v>
      </c>
      <c r="G56" s="10" t="e">
        <f ca="1">_xll.SimulationInterval(E56,0,)</f>
        <v>#NAME?</v>
      </c>
      <c r="H56" s="9" t="e">
        <f ca="1">LN(_xll.LognormalValue(L$2,L$3))</f>
        <v>#NAME?</v>
      </c>
      <c r="I56" s="7" t="e">
        <f ca="1">('Cash Flow Detail'!$W57+I55)*(1+H56)</f>
        <v>#NAME?</v>
      </c>
      <c r="J56" s="7" t="e">
        <f ca="1">I56/(1+Inputs!$B$38)^'Cash Flow Detail'!$A57</f>
        <v>#NAME?</v>
      </c>
      <c r="K56" s="7" t="e">
        <f ca="1">_xll.SimulationMedian(J56)</f>
        <v>#NAME?</v>
      </c>
      <c r="L56" s="10" t="e">
        <f ca="1">_xll.SimulationInterval(J56,0,)</f>
        <v>#NAME?</v>
      </c>
      <c r="M56" s="9" t="e">
        <f ca="1">LN(_xll.LognormalValue(Q$2,Q$3))</f>
        <v>#NAME?</v>
      </c>
      <c r="N56" s="7" t="e">
        <f ca="1">('Cash Flow Detail'!$W57+N55)*(1+M56)</f>
        <v>#NAME?</v>
      </c>
      <c r="O56" s="7" t="e">
        <f ca="1">N56/(1+Inputs!$B$38)^'Cash Flow Detail'!$A57</f>
        <v>#NAME?</v>
      </c>
      <c r="P56" s="7" t="e">
        <f ca="1">_xll.SimulationMedian(O56)</f>
        <v>#NAME?</v>
      </c>
      <c r="Q56" s="10" t="e">
        <f ca="1">_xll.SimulationInterval(O56,0,)</f>
        <v>#NAME?</v>
      </c>
      <c r="R56" s="9" t="e">
        <f ca="1">LN(_xll.LognormalValue(V$2,V$3))</f>
        <v>#NAME?</v>
      </c>
      <c r="S56" s="7" t="e">
        <f ca="1">('Cash Flow Detail'!$W57+S55)*(1+R56)</f>
        <v>#NAME?</v>
      </c>
      <c r="T56" s="7" t="e">
        <f ca="1">S56/(1+Inputs!$B$38)^'Cash Flow Detail'!$A57</f>
        <v>#NAME?</v>
      </c>
      <c r="U56" s="7" t="e">
        <f ca="1">_xll.SimulationMedian(T56)</f>
        <v>#NAME?</v>
      </c>
      <c r="V56" s="10" t="e">
        <f ca="1">_xll.SimulationInterval(T56,0,)</f>
        <v>#NAME?</v>
      </c>
      <c r="W56" s="9" t="e">
        <f ca="1">LN(_xll.LognormalValue(AA$2,AA$3))</f>
        <v>#NAME?</v>
      </c>
      <c r="X56" s="7" t="e">
        <f ca="1">('Cash Flow Detail'!$W57+X55)*(1+W56)</f>
        <v>#NAME?</v>
      </c>
      <c r="Y56" s="7" t="e">
        <f ca="1">X56/(1+Inputs!$B$38)^'Cash Flow Detail'!$A57</f>
        <v>#NAME?</v>
      </c>
      <c r="Z56" s="7" t="e">
        <f ca="1">_xll.SimulationMedian(Y56)</f>
        <v>#NAME?</v>
      </c>
      <c r="AA56" s="10" t="e">
        <f ca="1">_xll.SimulationInterval(Y56,0,)</f>
        <v>#NAME?</v>
      </c>
      <c r="AB56" s="9" t="e">
        <f ca="1">LN(_xll.LognormalValue(AF$2,AF$3))</f>
        <v>#NAME?</v>
      </c>
      <c r="AC56" s="7" t="e">
        <f ca="1">('Cash Flow Detail'!$W57+AC55)*(1+AB56)</f>
        <v>#NAME?</v>
      </c>
      <c r="AD56" s="7" t="e">
        <f ca="1">AC56/(1+Inputs!$B$38)^'Cash Flow Detail'!$A57</f>
        <v>#NAME?</v>
      </c>
      <c r="AE56" s="7" t="e">
        <f ca="1">_xll.SimulationMedian(AD56)</f>
        <v>#NAME?</v>
      </c>
      <c r="AF56" s="10" t="e">
        <f ca="1">_xll.SimulationInterval(AD56,0,)</f>
        <v>#NAME?</v>
      </c>
    </row>
    <row r="57" spans="1:32" x14ac:dyDescent="0.2">
      <c r="A57" s="8">
        <f>'Cash Flow Detail'!A58</f>
        <v>52</v>
      </c>
      <c r="B57" s="8">
        <f>'Cash Flow Detail'!B58</f>
        <v>92</v>
      </c>
      <c r="C57" s="9" t="e">
        <f ca="1">LN(_xll.LognormalValue(G$2,G$3))</f>
        <v>#NAME?</v>
      </c>
      <c r="D57" s="7" t="e">
        <f ca="1">('Cash Flow Detail'!$W58+D56)*(1+C57)</f>
        <v>#NAME?</v>
      </c>
      <c r="E57" s="7" t="e">
        <f ca="1">D57/(1+Inputs!$B$38)^'Cash Flow Detail'!$A58</f>
        <v>#NAME?</v>
      </c>
      <c r="F57" s="7" t="e">
        <f ca="1">_xll.SimulationMedian(E57)</f>
        <v>#NAME?</v>
      </c>
      <c r="G57" s="10" t="e">
        <f ca="1">_xll.SimulationInterval(E57,0,)</f>
        <v>#NAME?</v>
      </c>
      <c r="H57" s="9" t="e">
        <f ca="1">LN(_xll.LognormalValue(L$2,L$3))</f>
        <v>#NAME?</v>
      </c>
      <c r="I57" s="7" t="e">
        <f ca="1">('Cash Flow Detail'!$W58+I56)*(1+H57)</f>
        <v>#NAME?</v>
      </c>
      <c r="J57" s="7" t="e">
        <f ca="1">I57/(1+Inputs!$B$38)^'Cash Flow Detail'!$A58</f>
        <v>#NAME?</v>
      </c>
      <c r="K57" s="7" t="e">
        <f ca="1">_xll.SimulationMedian(J57)</f>
        <v>#NAME?</v>
      </c>
      <c r="L57" s="10" t="e">
        <f ca="1">_xll.SimulationInterval(J57,0,)</f>
        <v>#NAME?</v>
      </c>
      <c r="M57" s="9" t="e">
        <f ca="1">LN(_xll.LognormalValue(Q$2,Q$3))</f>
        <v>#NAME?</v>
      </c>
      <c r="N57" s="7" t="e">
        <f ca="1">('Cash Flow Detail'!$W58+N56)*(1+M57)</f>
        <v>#NAME?</v>
      </c>
      <c r="O57" s="7" t="e">
        <f ca="1">N57/(1+Inputs!$B$38)^'Cash Flow Detail'!$A58</f>
        <v>#NAME?</v>
      </c>
      <c r="P57" s="7" t="e">
        <f ca="1">_xll.SimulationMedian(O57)</f>
        <v>#NAME?</v>
      </c>
      <c r="Q57" s="10" t="e">
        <f ca="1">_xll.SimulationInterval(O57,0,)</f>
        <v>#NAME?</v>
      </c>
      <c r="R57" s="9" t="e">
        <f ca="1">LN(_xll.LognormalValue(V$2,V$3))</f>
        <v>#NAME?</v>
      </c>
      <c r="S57" s="7" t="e">
        <f ca="1">('Cash Flow Detail'!$W58+S56)*(1+R57)</f>
        <v>#NAME?</v>
      </c>
      <c r="T57" s="7" t="e">
        <f ca="1">S57/(1+Inputs!$B$38)^'Cash Flow Detail'!$A58</f>
        <v>#NAME?</v>
      </c>
      <c r="U57" s="7" t="e">
        <f ca="1">_xll.SimulationMedian(T57)</f>
        <v>#NAME?</v>
      </c>
      <c r="V57" s="10" t="e">
        <f ca="1">_xll.SimulationInterval(T57,0,)</f>
        <v>#NAME?</v>
      </c>
      <c r="W57" s="9" t="e">
        <f ca="1">LN(_xll.LognormalValue(AA$2,AA$3))</f>
        <v>#NAME?</v>
      </c>
      <c r="X57" s="7" t="e">
        <f ca="1">('Cash Flow Detail'!$W58+X56)*(1+W57)</f>
        <v>#NAME?</v>
      </c>
      <c r="Y57" s="7" t="e">
        <f ca="1">X57/(1+Inputs!$B$38)^'Cash Flow Detail'!$A58</f>
        <v>#NAME?</v>
      </c>
      <c r="Z57" s="7" t="e">
        <f ca="1">_xll.SimulationMedian(Y57)</f>
        <v>#NAME?</v>
      </c>
      <c r="AA57" s="10" t="e">
        <f ca="1">_xll.SimulationInterval(Y57,0,)</f>
        <v>#NAME?</v>
      </c>
      <c r="AB57" s="9" t="e">
        <f ca="1">LN(_xll.LognormalValue(AF$2,AF$3))</f>
        <v>#NAME?</v>
      </c>
      <c r="AC57" s="7" t="e">
        <f ca="1">('Cash Flow Detail'!$W58+AC56)*(1+AB57)</f>
        <v>#NAME?</v>
      </c>
      <c r="AD57" s="7" t="e">
        <f ca="1">AC57/(1+Inputs!$B$38)^'Cash Flow Detail'!$A58</f>
        <v>#NAME?</v>
      </c>
      <c r="AE57" s="7" t="e">
        <f ca="1">_xll.SimulationMedian(AD57)</f>
        <v>#NAME?</v>
      </c>
      <c r="AF57" s="10" t="e">
        <f ca="1">_xll.SimulationInterval(AD57,0,)</f>
        <v>#NAME?</v>
      </c>
    </row>
    <row r="58" spans="1:32" x14ac:dyDescent="0.2">
      <c r="A58" s="8">
        <f>'Cash Flow Detail'!A59</f>
        <v>53</v>
      </c>
      <c r="B58" s="8">
        <f>'Cash Flow Detail'!B59</f>
        <v>93</v>
      </c>
      <c r="C58" s="9" t="e">
        <f ca="1">LN(_xll.LognormalValue(G$2,G$3))</f>
        <v>#NAME?</v>
      </c>
      <c r="D58" s="7" t="e">
        <f ca="1">('Cash Flow Detail'!$W59+D57)*(1+C58)</f>
        <v>#NAME?</v>
      </c>
      <c r="E58" s="7" t="e">
        <f ca="1">D58/(1+Inputs!$B$38)^'Cash Flow Detail'!$A59</f>
        <v>#NAME?</v>
      </c>
      <c r="F58" s="7" t="e">
        <f ca="1">_xll.SimulationMedian(E58)</f>
        <v>#NAME?</v>
      </c>
      <c r="G58" s="10" t="e">
        <f ca="1">_xll.SimulationInterval(E58,0,)</f>
        <v>#NAME?</v>
      </c>
      <c r="H58" s="9" t="e">
        <f ca="1">LN(_xll.LognormalValue(L$2,L$3))</f>
        <v>#NAME?</v>
      </c>
      <c r="I58" s="7" t="e">
        <f ca="1">('Cash Flow Detail'!$W59+I57)*(1+H58)</f>
        <v>#NAME?</v>
      </c>
      <c r="J58" s="7" t="e">
        <f ca="1">I58/(1+Inputs!$B$38)^'Cash Flow Detail'!$A59</f>
        <v>#NAME?</v>
      </c>
      <c r="K58" s="7" t="e">
        <f ca="1">_xll.SimulationMedian(J58)</f>
        <v>#NAME?</v>
      </c>
      <c r="L58" s="10" t="e">
        <f ca="1">_xll.SimulationInterval(J58,0,)</f>
        <v>#NAME?</v>
      </c>
      <c r="M58" s="9" t="e">
        <f ca="1">LN(_xll.LognormalValue(Q$2,Q$3))</f>
        <v>#NAME?</v>
      </c>
      <c r="N58" s="7" t="e">
        <f ca="1">('Cash Flow Detail'!$W59+N57)*(1+M58)</f>
        <v>#NAME?</v>
      </c>
      <c r="O58" s="7" t="e">
        <f ca="1">N58/(1+Inputs!$B$38)^'Cash Flow Detail'!$A59</f>
        <v>#NAME?</v>
      </c>
      <c r="P58" s="7" t="e">
        <f ca="1">_xll.SimulationMedian(O58)</f>
        <v>#NAME?</v>
      </c>
      <c r="Q58" s="10" t="e">
        <f ca="1">_xll.SimulationInterval(O58,0,)</f>
        <v>#NAME?</v>
      </c>
      <c r="R58" s="9" t="e">
        <f ca="1">LN(_xll.LognormalValue(V$2,V$3))</f>
        <v>#NAME?</v>
      </c>
      <c r="S58" s="7" t="e">
        <f ca="1">('Cash Flow Detail'!$W59+S57)*(1+R58)</f>
        <v>#NAME?</v>
      </c>
      <c r="T58" s="7" t="e">
        <f ca="1">S58/(1+Inputs!$B$38)^'Cash Flow Detail'!$A59</f>
        <v>#NAME?</v>
      </c>
      <c r="U58" s="7" t="e">
        <f ca="1">_xll.SimulationMedian(T58)</f>
        <v>#NAME?</v>
      </c>
      <c r="V58" s="10" t="e">
        <f ca="1">_xll.SimulationInterval(T58,0,)</f>
        <v>#NAME?</v>
      </c>
      <c r="W58" s="9" t="e">
        <f ca="1">LN(_xll.LognormalValue(AA$2,AA$3))</f>
        <v>#NAME?</v>
      </c>
      <c r="X58" s="7" t="e">
        <f ca="1">('Cash Flow Detail'!$W59+X57)*(1+W58)</f>
        <v>#NAME?</v>
      </c>
      <c r="Y58" s="7" t="e">
        <f ca="1">X58/(1+Inputs!$B$38)^'Cash Flow Detail'!$A59</f>
        <v>#NAME?</v>
      </c>
      <c r="Z58" s="7" t="e">
        <f ca="1">_xll.SimulationMedian(Y58)</f>
        <v>#NAME?</v>
      </c>
      <c r="AA58" s="10" t="e">
        <f ca="1">_xll.SimulationInterval(Y58,0,)</f>
        <v>#NAME?</v>
      </c>
      <c r="AB58" s="9" t="e">
        <f ca="1">LN(_xll.LognormalValue(AF$2,AF$3))</f>
        <v>#NAME?</v>
      </c>
      <c r="AC58" s="7" t="e">
        <f ca="1">('Cash Flow Detail'!$W59+AC57)*(1+AB58)</f>
        <v>#NAME?</v>
      </c>
      <c r="AD58" s="7" t="e">
        <f ca="1">AC58/(1+Inputs!$B$38)^'Cash Flow Detail'!$A59</f>
        <v>#NAME?</v>
      </c>
      <c r="AE58" s="7" t="e">
        <f ca="1">_xll.SimulationMedian(AD58)</f>
        <v>#NAME?</v>
      </c>
      <c r="AF58" s="10" t="e">
        <f ca="1">_xll.SimulationInterval(AD58,0,)</f>
        <v>#NAME?</v>
      </c>
    </row>
    <row r="59" spans="1:32" x14ac:dyDescent="0.2">
      <c r="A59" s="8">
        <f>'Cash Flow Detail'!A60</f>
        <v>54</v>
      </c>
      <c r="B59" s="8">
        <f>'Cash Flow Detail'!B60</f>
        <v>94</v>
      </c>
      <c r="C59" s="9" t="e">
        <f ca="1">LN(_xll.LognormalValue(G$2,G$3))</f>
        <v>#NAME?</v>
      </c>
      <c r="D59" s="7" t="e">
        <f ca="1">('Cash Flow Detail'!$W60+D58)*(1+C59)</f>
        <v>#NAME?</v>
      </c>
      <c r="E59" s="7" t="e">
        <f ca="1">D59/(1+Inputs!$B$38)^'Cash Flow Detail'!$A60</f>
        <v>#NAME?</v>
      </c>
      <c r="F59" s="7" t="e">
        <f ca="1">_xll.SimulationMedian(E59)</f>
        <v>#NAME?</v>
      </c>
      <c r="G59" s="10" t="e">
        <f ca="1">_xll.SimulationInterval(E59,0,)</f>
        <v>#NAME?</v>
      </c>
      <c r="H59" s="9" t="e">
        <f ca="1">LN(_xll.LognormalValue(L$2,L$3))</f>
        <v>#NAME?</v>
      </c>
      <c r="I59" s="7" t="e">
        <f ca="1">('Cash Flow Detail'!$W60+I58)*(1+H59)</f>
        <v>#NAME?</v>
      </c>
      <c r="J59" s="7" t="e">
        <f ca="1">I59/(1+Inputs!$B$38)^'Cash Flow Detail'!$A60</f>
        <v>#NAME?</v>
      </c>
      <c r="K59" s="7" t="e">
        <f ca="1">_xll.SimulationMedian(J59)</f>
        <v>#NAME?</v>
      </c>
      <c r="L59" s="10" t="e">
        <f ca="1">_xll.SimulationInterval(J59,0,)</f>
        <v>#NAME?</v>
      </c>
      <c r="M59" s="9" t="e">
        <f ca="1">LN(_xll.LognormalValue(Q$2,Q$3))</f>
        <v>#NAME?</v>
      </c>
      <c r="N59" s="7" t="e">
        <f ca="1">('Cash Flow Detail'!$W60+N58)*(1+M59)</f>
        <v>#NAME?</v>
      </c>
      <c r="O59" s="7" t="e">
        <f ca="1">N59/(1+Inputs!$B$38)^'Cash Flow Detail'!$A60</f>
        <v>#NAME?</v>
      </c>
      <c r="P59" s="7" t="e">
        <f ca="1">_xll.SimulationMedian(O59)</f>
        <v>#NAME?</v>
      </c>
      <c r="Q59" s="10" t="e">
        <f ca="1">_xll.SimulationInterval(O59,0,)</f>
        <v>#NAME?</v>
      </c>
      <c r="R59" s="9" t="e">
        <f ca="1">LN(_xll.LognormalValue(V$2,V$3))</f>
        <v>#NAME?</v>
      </c>
      <c r="S59" s="7" t="e">
        <f ca="1">('Cash Flow Detail'!$W60+S58)*(1+R59)</f>
        <v>#NAME?</v>
      </c>
      <c r="T59" s="7" t="e">
        <f ca="1">S59/(1+Inputs!$B$38)^'Cash Flow Detail'!$A60</f>
        <v>#NAME?</v>
      </c>
      <c r="U59" s="7" t="e">
        <f ca="1">_xll.SimulationMedian(T59)</f>
        <v>#NAME?</v>
      </c>
      <c r="V59" s="10" t="e">
        <f ca="1">_xll.SimulationInterval(T59,0,)</f>
        <v>#NAME?</v>
      </c>
      <c r="W59" s="9" t="e">
        <f ca="1">LN(_xll.LognormalValue(AA$2,AA$3))</f>
        <v>#NAME?</v>
      </c>
      <c r="X59" s="7" t="e">
        <f ca="1">('Cash Flow Detail'!$W60+X58)*(1+W59)</f>
        <v>#NAME?</v>
      </c>
      <c r="Y59" s="7" t="e">
        <f ca="1">X59/(1+Inputs!$B$38)^'Cash Flow Detail'!$A60</f>
        <v>#NAME?</v>
      </c>
      <c r="Z59" s="7" t="e">
        <f ca="1">_xll.SimulationMedian(Y59)</f>
        <v>#NAME?</v>
      </c>
      <c r="AA59" s="10" t="e">
        <f ca="1">_xll.SimulationInterval(Y59,0,)</f>
        <v>#NAME?</v>
      </c>
      <c r="AB59" s="9" t="e">
        <f ca="1">LN(_xll.LognormalValue(AF$2,AF$3))</f>
        <v>#NAME?</v>
      </c>
      <c r="AC59" s="7" t="e">
        <f ca="1">('Cash Flow Detail'!$W60+AC58)*(1+AB59)</f>
        <v>#NAME?</v>
      </c>
      <c r="AD59" s="7" t="e">
        <f ca="1">AC59/(1+Inputs!$B$38)^'Cash Flow Detail'!$A60</f>
        <v>#NAME?</v>
      </c>
      <c r="AE59" s="7" t="e">
        <f ca="1">_xll.SimulationMedian(AD59)</f>
        <v>#NAME?</v>
      </c>
      <c r="AF59" s="10" t="e">
        <f ca="1">_xll.SimulationInterval(AD59,0,)</f>
        <v>#NAME?</v>
      </c>
    </row>
    <row r="60" spans="1:32" x14ac:dyDescent="0.2">
      <c r="A60" s="8">
        <f>'Cash Flow Detail'!A61</f>
        <v>55</v>
      </c>
      <c r="B60" s="8">
        <f>'Cash Flow Detail'!B61</f>
        <v>95</v>
      </c>
      <c r="C60" s="9" t="e">
        <f ca="1">LN(_xll.LognormalValue(G$2,G$3))</f>
        <v>#NAME?</v>
      </c>
      <c r="D60" s="7" t="e">
        <f ca="1">('Cash Flow Detail'!$W61+D59)*(1+C60)</f>
        <v>#NAME?</v>
      </c>
      <c r="E60" s="7" t="e">
        <f ca="1">D60/(1+Inputs!$B$38)^'Cash Flow Detail'!$A61</f>
        <v>#NAME?</v>
      </c>
      <c r="F60" s="7" t="e">
        <f ca="1">_xll.SimulationMedian(E60)</f>
        <v>#NAME?</v>
      </c>
      <c r="G60" s="10" t="e">
        <f ca="1">_xll.SimulationInterval(E60,0,)</f>
        <v>#NAME?</v>
      </c>
      <c r="H60" s="9" t="e">
        <f ca="1">LN(_xll.LognormalValue(L$2,L$3))</f>
        <v>#NAME?</v>
      </c>
      <c r="I60" s="7" t="e">
        <f ca="1">('Cash Flow Detail'!$W61+I59)*(1+H60)</f>
        <v>#NAME?</v>
      </c>
      <c r="J60" s="7" t="e">
        <f ca="1">I60/(1+Inputs!$B$38)^'Cash Flow Detail'!$A61</f>
        <v>#NAME?</v>
      </c>
      <c r="K60" s="7" t="e">
        <f ca="1">_xll.SimulationMedian(J60)</f>
        <v>#NAME?</v>
      </c>
      <c r="L60" s="10" t="e">
        <f ca="1">_xll.SimulationInterval(J60,0,)</f>
        <v>#NAME?</v>
      </c>
      <c r="M60" s="9" t="e">
        <f ca="1">LN(_xll.LognormalValue(Q$2,Q$3))</f>
        <v>#NAME?</v>
      </c>
      <c r="N60" s="7" t="e">
        <f ca="1">('Cash Flow Detail'!$W61+N59)*(1+M60)</f>
        <v>#NAME?</v>
      </c>
      <c r="O60" s="7" t="e">
        <f ca="1">N60/(1+Inputs!$B$38)^'Cash Flow Detail'!$A61</f>
        <v>#NAME?</v>
      </c>
      <c r="P60" s="7" t="e">
        <f ca="1">_xll.SimulationMedian(O60)</f>
        <v>#NAME?</v>
      </c>
      <c r="Q60" s="10" t="e">
        <f ca="1">_xll.SimulationInterval(O60,0,)</f>
        <v>#NAME?</v>
      </c>
      <c r="R60" s="9" t="e">
        <f ca="1">LN(_xll.LognormalValue(V$2,V$3))</f>
        <v>#NAME?</v>
      </c>
      <c r="S60" s="7" t="e">
        <f ca="1">('Cash Flow Detail'!$W61+S59)*(1+R60)</f>
        <v>#NAME?</v>
      </c>
      <c r="T60" s="7" t="e">
        <f ca="1">S60/(1+Inputs!$B$38)^'Cash Flow Detail'!$A61</f>
        <v>#NAME?</v>
      </c>
      <c r="U60" s="7" t="e">
        <f ca="1">_xll.SimulationMedian(T60)</f>
        <v>#NAME?</v>
      </c>
      <c r="V60" s="10" t="e">
        <f ca="1">_xll.SimulationInterval(T60,0,)</f>
        <v>#NAME?</v>
      </c>
      <c r="W60" s="9" t="e">
        <f ca="1">LN(_xll.LognormalValue(AA$2,AA$3))</f>
        <v>#NAME?</v>
      </c>
      <c r="X60" s="7" t="e">
        <f ca="1">('Cash Flow Detail'!$W61+X59)*(1+W60)</f>
        <v>#NAME?</v>
      </c>
      <c r="Y60" s="7" t="e">
        <f ca="1">X60/(1+Inputs!$B$38)^'Cash Flow Detail'!$A61</f>
        <v>#NAME?</v>
      </c>
      <c r="Z60" s="7" t="e">
        <f ca="1">_xll.SimulationMedian(Y60)</f>
        <v>#NAME?</v>
      </c>
      <c r="AA60" s="10" t="e">
        <f ca="1">_xll.SimulationInterval(Y60,0,)</f>
        <v>#NAME?</v>
      </c>
      <c r="AB60" s="9" t="e">
        <f ca="1">LN(_xll.LognormalValue(AF$2,AF$3))</f>
        <v>#NAME?</v>
      </c>
      <c r="AC60" s="7" t="e">
        <f ca="1">('Cash Flow Detail'!$W61+AC59)*(1+AB60)</f>
        <v>#NAME?</v>
      </c>
      <c r="AD60" s="7" t="e">
        <f ca="1">AC60/(1+Inputs!$B$38)^'Cash Flow Detail'!$A61</f>
        <v>#NAME?</v>
      </c>
      <c r="AE60" s="7" t="e">
        <f ca="1">_xll.SimulationMedian(AD60)</f>
        <v>#NAME?</v>
      </c>
      <c r="AF60" s="10" t="e">
        <f ca="1">_xll.SimulationInterval(AD60,0,)</f>
        <v>#NAME?</v>
      </c>
    </row>
    <row r="61" spans="1:32" x14ac:dyDescent="0.2">
      <c r="A61" s="8">
        <f>'Cash Flow Detail'!A62</f>
        <v>56</v>
      </c>
      <c r="B61" s="8">
        <f>'Cash Flow Detail'!B62</f>
        <v>96</v>
      </c>
      <c r="C61" s="9" t="e">
        <f ca="1">LN(_xll.LognormalValue(G$2,G$3))</f>
        <v>#NAME?</v>
      </c>
      <c r="D61" s="7" t="e">
        <f ca="1">('Cash Flow Detail'!$W62+D60)*(1+C61)</f>
        <v>#NAME?</v>
      </c>
      <c r="E61" s="7" t="e">
        <f ca="1">D61/(1+Inputs!$B$38)^'Cash Flow Detail'!$A62</f>
        <v>#NAME?</v>
      </c>
      <c r="F61" s="7" t="e">
        <f ca="1">_xll.SimulationMedian(E61)</f>
        <v>#NAME?</v>
      </c>
      <c r="G61" s="10" t="e">
        <f ca="1">_xll.SimulationInterval(E61,0,)</f>
        <v>#NAME?</v>
      </c>
      <c r="H61" s="9" t="e">
        <f ca="1">LN(_xll.LognormalValue(L$2,L$3))</f>
        <v>#NAME?</v>
      </c>
      <c r="I61" s="7" t="e">
        <f ca="1">('Cash Flow Detail'!$W62+I60)*(1+H61)</f>
        <v>#NAME?</v>
      </c>
      <c r="J61" s="7" t="e">
        <f ca="1">I61/(1+Inputs!$B$38)^'Cash Flow Detail'!$A62</f>
        <v>#NAME?</v>
      </c>
      <c r="K61" s="7" t="e">
        <f ca="1">_xll.SimulationMedian(J61)</f>
        <v>#NAME?</v>
      </c>
      <c r="L61" s="10" t="e">
        <f ca="1">_xll.SimulationInterval(J61,0,)</f>
        <v>#NAME?</v>
      </c>
      <c r="M61" s="9" t="e">
        <f ca="1">LN(_xll.LognormalValue(Q$2,Q$3))</f>
        <v>#NAME?</v>
      </c>
      <c r="N61" s="7" t="e">
        <f ca="1">('Cash Flow Detail'!$W62+N60)*(1+M61)</f>
        <v>#NAME?</v>
      </c>
      <c r="O61" s="7" t="e">
        <f ca="1">N61/(1+Inputs!$B$38)^'Cash Flow Detail'!$A62</f>
        <v>#NAME?</v>
      </c>
      <c r="P61" s="7" t="e">
        <f ca="1">_xll.SimulationMedian(O61)</f>
        <v>#NAME?</v>
      </c>
      <c r="Q61" s="10" t="e">
        <f ca="1">_xll.SimulationInterval(O61,0,)</f>
        <v>#NAME?</v>
      </c>
      <c r="R61" s="9" t="e">
        <f ca="1">LN(_xll.LognormalValue(V$2,V$3))</f>
        <v>#NAME?</v>
      </c>
      <c r="S61" s="7" t="e">
        <f ca="1">('Cash Flow Detail'!$W62+S60)*(1+R61)</f>
        <v>#NAME?</v>
      </c>
      <c r="T61" s="7" t="e">
        <f ca="1">S61/(1+Inputs!$B$38)^'Cash Flow Detail'!$A62</f>
        <v>#NAME?</v>
      </c>
      <c r="U61" s="7" t="e">
        <f ca="1">_xll.SimulationMedian(T61)</f>
        <v>#NAME?</v>
      </c>
      <c r="V61" s="10" t="e">
        <f ca="1">_xll.SimulationInterval(T61,0,)</f>
        <v>#NAME?</v>
      </c>
      <c r="W61" s="9" t="e">
        <f ca="1">LN(_xll.LognormalValue(AA$2,AA$3))</f>
        <v>#NAME?</v>
      </c>
      <c r="X61" s="7" t="e">
        <f ca="1">('Cash Flow Detail'!$W62+X60)*(1+W61)</f>
        <v>#NAME?</v>
      </c>
      <c r="Y61" s="7" t="e">
        <f ca="1">X61/(1+Inputs!$B$38)^'Cash Flow Detail'!$A62</f>
        <v>#NAME?</v>
      </c>
      <c r="Z61" s="7" t="e">
        <f ca="1">_xll.SimulationMedian(Y61)</f>
        <v>#NAME?</v>
      </c>
      <c r="AA61" s="10" t="e">
        <f ca="1">_xll.SimulationInterval(Y61,0,)</f>
        <v>#NAME?</v>
      </c>
      <c r="AB61" s="9" t="e">
        <f ca="1">LN(_xll.LognormalValue(AF$2,AF$3))</f>
        <v>#NAME?</v>
      </c>
      <c r="AC61" s="7" t="e">
        <f ca="1">('Cash Flow Detail'!$W62+AC60)*(1+AB61)</f>
        <v>#NAME?</v>
      </c>
      <c r="AD61" s="7" t="e">
        <f ca="1">AC61/(1+Inputs!$B$38)^'Cash Flow Detail'!$A62</f>
        <v>#NAME?</v>
      </c>
      <c r="AE61" s="7" t="e">
        <f ca="1">_xll.SimulationMedian(AD61)</f>
        <v>#NAME?</v>
      </c>
      <c r="AF61" s="10" t="e">
        <f ca="1">_xll.SimulationInterval(AD61,0,)</f>
        <v>#NAME?</v>
      </c>
    </row>
    <row r="62" spans="1:32" x14ac:dyDescent="0.2">
      <c r="A62" s="8">
        <f>'Cash Flow Detail'!A63</f>
        <v>57</v>
      </c>
      <c r="B62" s="8">
        <f>'Cash Flow Detail'!B63</f>
        <v>97</v>
      </c>
      <c r="C62" s="9" t="e">
        <f ca="1">LN(_xll.LognormalValue(G$2,G$3))</f>
        <v>#NAME?</v>
      </c>
      <c r="D62" s="7" t="e">
        <f ca="1">('Cash Flow Detail'!$W63+D61)*(1+C62)</f>
        <v>#NAME?</v>
      </c>
      <c r="E62" s="7" t="e">
        <f ca="1">D62/(1+Inputs!$B$38)^'Cash Flow Detail'!$A63</f>
        <v>#NAME?</v>
      </c>
      <c r="F62" s="7" t="e">
        <f ca="1">_xll.SimulationMedian(E62)</f>
        <v>#NAME?</v>
      </c>
      <c r="G62" s="10" t="e">
        <f ca="1">_xll.SimulationInterval(E62,0,)</f>
        <v>#NAME?</v>
      </c>
      <c r="H62" s="9" t="e">
        <f ca="1">LN(_xll.LognormalValue(L$2,L$3))</f>
        <v>#NAME?</v>
      </c>
      <c r="I62" s="7" t="e">
        <f ca="1">('Cash Flow Detail'!$W63+I61)*(1+H62)</f>
        <v>#NAME?</v>
      </c>
      <c r="J62" s="7" t="e">
        <f ca="1">I62/(1+Inputs!$B$38)^'Cash Flow Detail'!$A63</f>
        <v>#NAME?</v>
      </c>
      <c r="K62" s="7" t="e">
        <f ca="1">_xll.SimulationMedian(J62)</f>
        <v>#NAME?</v>
      </c>
      <c r="L62" s="10" t="e">
        <f ca="1">_xll.SimulationInterval(J62,0,)</f>
        <v>#NAME?</v>
      </c>
      <c r="M62" s="9" t="e">
        <f ca="1">LN(_xll.LognormalValue(Q$2,Q$3))</f>
        <v>#NAME?</v>
      </c>
      <c r="N62" s="7" t="e">
        <f ca="1">('Cash Flow Detail'!$W63+N61)*(1+M62)</f>
        <v>#NAME?</v>
      </c>
      <c r="O62" s="7" t="e">
        <f ca="1">N62/(1+Inputs!$B$38)^'Cash Flow Detail'!$A63</f>
        <v>#NAME?</v>
      </c>
      <c r="P62" s="7" t="e">
        <f ca="1">_xll.SimulationMedian(O62)</f>
        <v>#NAME?</v>
      </c>
      <c r="Q62" s="10" t="e">
        <f ca="1">_xll.SimulationInterval(O62,0,)</f>
        <v>#NAME?</v>
      </c>
      <c r="R62" s="9" t="e">
        <f ca="1">LN(_xll.LognormalValue(V$2,V$3))</f>
        <v>#NAME?</v>
      </c>
      <c r="S62" s="7" t="e">
        <f ca="1">('Cash Flow Detail'!$W63+S61)*(1+R62)</f>
        <v>#NAME?</v>
      </c>
      <c r="T62" s="7" t="e">
        <f ca="1">S62/(1+Inputs!$B$38)^'Cash Flow Detail'!$A63</f>
        <v>#NAME?</v>
      </c>
      <c r="U62" s="7" t="e">
        <f ca="1">_xll.SimulationMedian(T62)</f>
        <v>#NAME?</v>
      </c>
      <c r="V62" s="10" t="e">
        <f ca="1">_xll.SimulationInterval(T62,0,)</f>
        <v>#NAME?</v>
      </c>
      <c r="W62" s="9" t="e">
        <f ca="1">LN(_xll.LognormalValue(AA$2,AA$3))</f>
        <v>#NAME?</v>
      </c>
      <c r="X62" s="7" t="e">
        <f ca="1">('Cash Flow Detail'!$W63+X61)*(1+W62)</f>
        <v>#NAME?</v>
      </c>
      <c r="Y62" s="7" t="e">
        <f ca="1">X62/(1+Inputs!$B$38)^'Cash Flow Detail'!$A63</f>
        <v>#NAME?</v>
      </c>
      <c r="Z62" s="7" t="e">
        <f ca="1">_xll.SimulationMedian(Y62)</f>
        <v>#NAME?</v>
      </c>
      <c r="AA62" s="10" t="e">
        <f ca="1">_xll.SimulationInterval(Y62,0,)</f>
        <v>#NAME?</v>
      </c>
      <c r="AB62" s="9" t="e">
        <f ca="1">LN(_xll.LognormalValue(AF$2,AF$3))</f>
        <v>#NAME?</v>
      </c>
      <c r="AC62" s="7" t="e">
        <f ca="1">('Cash Flow Detail'!$W63+AC61)*(1+AB62)</f>
        <v>#NAME?</v>
      </c>
      <c r="AD62" s="7" t="e">
        <f ca="1">AC62/(1+Inputs!$B$38)^'Cash Flow Detail'!$A63</f>
        <v>#NAME?</v>
      </c>
      <c r="AE62" s="7" t="e">
        <f ca="1">_xll.SimulationMedian(AD62)</f>
        <v>#NAME?</v>
      </c>
      <c r="AF62" s="10" t="e">
        <f ca="1">_xll.SimulationInterval(AD62,0,)</f>
        <v>#NAME?</v>
      </c>
    </row>
    <row r="63" spans="1:32" x14ac:dyDescent="0.2">
      <c r="A63" s="8">
        <f>'Cash Flow Detail'!A64</f>
        <v>58</v>
      </c>
      <c r="B63" s="8">
        <f>'Cash Flow Detail'!B64</f>
        <v>98</v>
      </c>
      <c r="C63" s="9" t="e">
        <f ca="1">LN(_xll.LognormalValue(G$2,G$3))</f>
        <v>#NAME?</v>
      </c>
      <c r="D63" s="7" t="e">
        <f ca="1">('Cash Flow Detail'!$W64+D62)*(1+C63)</f>
        <v>#NAME?</v>
      </c>
      <c r="E63" s="7" t="e">
        <f ca="1">D63/(1+Inputs!$B$38)^'Cash Flow Detail'!$A64</f>
        <v>#NAME?</v>
      </c>
      <c r="F63" s="7" t="e">
        <f ca="1">_xll.SimulationMedian(E63)</f>
        <v>#NAME?</v>
      </c>
      <c r="G63" s="10" t="e">
        <f ca="1">_xll.SimulationInterval(E63,0,)</f>
        <v>#NAME?</v>
      </c>
      <c r="H63" s="9" t="e">
        <f ca="1">LN(_xll.LognormalValue(L$2,L$3))</f>
        <v>#NAME?</v>
      </c>
      <c r="I63" s="7" t="e">
        <f ca="1">('Cash Flow Detail'!$W64+I62)*(1+H63)</f>
        <v>#NAME?</v>
      </c>
      <c r="J63" s="7" t="e">
        <f ca="1">I63/(1+Inputs!$B$38)^'Cash Flow Detail'!$A64</f>
        <v>#NAME?</v>
      </c>
      <c r="K63" s="7" t="e">
        <f ca="1">_xll.SimulationMedian(J63)</f>
        <v>#NAME?</v>
      </c>
      <c r="L63" s="10" t="e">
        <f ca="1">_xll.SimulationInterval(J63,0,)</f>
        <v>#NAME?</v>
      </c>
      <c r="M63" s="9" t="e">
        <f ca="1">LN(_xll.LognormalValue(Q$2,Q$3))</f>
        <v>#NAME?</v>
      </c>
      <c r="N63" s="7" t="e">
        <f ca="1">('Cash Flow Detail'!$W64+N62)*(1+M63)</f>
        <v>#NAME?</v>
      </c>
      <c r="O63" s="7" t="e">
        <f ca="1">N63/(1+Inputs!$B$38)^'Cash Flow Detail'!$A64</f>
        <v>#NAME?</v>
      </c>
      <c r="P63" s="7" t="e">
        <f ca="1">_xll.SimulationMedian(O63)</f>
        <v>#NAME?</v>
      </c>
      <c r="Q63" s="10" t="e">
        <f ca="1">_xll.SimulationInterval(O63,0,)</f>
        <v>#NAME?</v>
      </c>
      <c r="R63" s="9" t="e">
        <f ca="1">LN(_xll.LognormalValue(V$2,V$3))</f>
        <v>#NAME?</v>
      </c>
      <c r="S63" s="7" t="e">
        <f ca="1">('Cash Flow Detail'!$W64+S62)*(1+R63)</f>
        <v>#NAME?</v>
      </c>
      <c r="T63" s="7" t="e">
        <f ca="1">S63/(1+Inputs!$B$38)^'Cash Flow Detail'!$A64</f>
        <v>#NAME?</v>
      </c>
      <c r="U63" s="7" t="e">
        <f ca="1">_xll.SimulationMedian(T63)</f>
        <v>#NAME?</v>
      </c>
      <c r="V63" s="10" t="e">
        <f ca="1">_xll.SimulationInterval(T63,0,)</f>
        <v>#NAME?</v>
      </c>
      <c r="W63" s="9" t="e">
        <f ca="1">LN(_xll.LognormalValue(AA$2,AA$3))</f>
        <v>#NAME?</v>
      </c>
      <c r="X63" s="7" t="e">
        <f ca="1">('Cash Flow Detail'!$W64+X62)*(1+W63)</f>
        <v>#NAME?</v>
      </c>
      <c r="Y63" s="7" t="e">
        <f ca="1">X63/(1+Inputs!$B$38)^'Cash Flow Detail'!$A64</f>
        <v>#NAME?</v>
      </c>
      <c r="Z63" s="7" t="e">
        <f ca="1">_xll.SimulationMedian(Y63)</f>
        <v>#NAME?</v>
      </c>
      <c r="AA63" s="10" t="e">
        <f ca="1">_xll.SimulationInterval(Y63,0,)</f>
        <v>#NAME?</v>
      </c>
      <c r="AB63" s="9" t="e">
        <f ca="1">LN(_xll.LognormalValue(AF$2,AF$3))</f>
        <v>#NAME?</v>
      </c>
      <c r="AC63" s="7" t="e">
        <f ca="1">('Cash Flow Detail'!$W64+AC62)*(1+AB63)</f>
        <v>#NAME?</v>
      </c>
      <c r="AD63" s="7" t="e">
        <f ca="1">AC63/(1+Inputs!$B$38)^'Cash Flow Detail'!$A64</f>
        <v>#NAME?</v>
      </c>
      <c r="AE63" s="7" t="e">
        <f ca="1">_xll.SimulationMedian(AD63)</f>
        <v>#NAME?</v>
      </c>
      <c r="AF63" s="10" t="e">
        <f ca="1">_xll.SimulationInterval(AD63,0,)</f>
        <v>#NAME?</v>
      </c>
    </row>
    <row r="64" spans="1:32" x14ac:dyDescent="0.2">
      <c r="A64" s="8">
        <f>'Cash Flow Detail'!A65</f>
        <v>59</v>
      </c>
      <c r="B64" s="8">
        <f>'Cash Flow Detail'!B65</f>
        <v>99</v>
      </c>
      <c r="C64" s="9" t="e">
        <f ca="1">LN(_xll.LognormalValue(G$2,G$3))</f>
        <v>#NAME?</v>
      </c>
      <c r="D64" s="7" t="e">
        <f ca="1">('Cash Flow Detail'!$W65+D63)*(1+C64)</f>
        <v>#NAME?</v>
      </c>
      <c r="E64" s="7" t="e">
        <f ca="1">D64/(1+Inputs!$B$38)^'Cash Flow Detail'!$A65</f>
        <v>#NAME?</v>
      </c>
      <c r="F64" s="7" t="e">
        <f ca="1">_xll.SimulationMedian(E64)</f>
        <v>#NAME?</v>
      </c>
      <c r="G64" s="10" t="e">
        <f ca="1">_xll.SimulationInterval(E64,0,)</f>
        <v>#NAME?</v>
      </c>
      <c r="H64" s="9" t="e">
        <f ca="1">LN(_xll.LognormalValue(L$2,L$3))</f>
        <v>#NAME?</v>
      </c>
      <c r="I64" s="7" t="e">
        <f ca="1">('Cash Flow Detail'!$W65+I63)*(1+H64)</f>
        <v>#NAME?</v>
      </c>
      <c r="J64" s="7" t="e">
        <f ca="1">I64/(1+Inputs!$B$38)^'Cash Flow Detail'!$A65</f>
        <v>#NAME?</v>
      </c>
      <c r="K64" s="7" t="e">
        <f ca="1">_xll.SimulationMedian(J64)</f>
        <v>#NAME?</v>
      </c>
      <c r="L64" s="10" t="e">
        <f ca="1">_xll.SimulationInterval(J64,0,)</f>
        <v>#NAME?</v>
      </c>
      <c r="M64" s="9" t="e">
        <f ca="1">LN(_xll.LognormalValue(Q$2,Q$3))</f>
        <v>#NAME?</v>
      </c>
      <c r="N64" s="7" t="e">
        <f ca="1">('Cash Flow Detail'!$W65+N63)*(1+M64)</f>
        <v>#NAME?</v>
      </c>
      <c r="O64" s="7" t="e">
        <f ca="1">N64/(1+Inputs!$B$38)^'Cash Flow Detail'!$A65</f>
        <v>#NAME?</v>
      </c>
      <c r="P64" s="7" t="e">
        <f ca="1">_xll.SimulationMedian(O64)</f>
        <v>#NAME?</v>
      </c>
      <c r="Q64" s="10" t="e">
        <f ca="1">_xll.SimulationInterval(O64,0,)</f>
        <v>#NAME?</v>
      </c>
      <c r="R64" s="9" t="e">
        <f ca="1">LN(_xll.LognormalValue(V$2,V$3))</f>
        <v>#NAME?</v>
      </c>
      <c r="S64" s="7" t="e">
        <f ca="1">('Cash Flow Detail'!$W65+S63)*(1+R64)</f>
        <v>#NAME?</v>
      </c>
      <c r="T64" s="7" t="e">
        <f ca="1">S64/(1+Inputs!$B$38)^'Cash Flow Detail'!$A65</f>
        <v>#NAME?</v>
      </c>
      <c r="U64" s="7" t="e">
        <f ca="1">_xll.SimulationMedian(T64)</f>
        <v>#NAME?</v>
      </c>
      <c r="V64" s="10" t="e">
        <f ca="1">_xll.SimulationInterval(T64,0,)</f>
        <v>#NAME?</v>
      </c>
      <c r="W64" s="9" t="e">
        <f ca="1">LN(_xll.LognormalValue(AA$2,AA$3))</f>
        <v>#NAME?</v>
      </c>
      <c r="X64" s="7" t="e">
        <f ca="1">('Cash Flow Detail'!$W65+X63)*(1+W64)</f>
        <v>#NAME?</v>
      </c>
      <c r="Y64" s="7" t="e">
        <f ca="1">X64/(1+Inputs!$B$38)^'Cash Flow Detail'!$A65</f>
        <v>#NAME?</v>
      </c>
      <c r="Z64" s="7" t="e">
        <f ca="1">_xll.SimulationMedian(Y64)</f>
        <v>#NAME?</v>
      </c>
      <c r="AA64" s="10" t="e">
        <f ca="1">_xll.SimulationInterval(Y64,0,)</f>
        <v>#NAME?</v>
      </c>
      <c r="AB64" s="9" t="e">
        <f ca="1">LN(_xll.LognormalValue(AF$2,AF$3))</f>
        <v>#NAME?</v>
      </c>
      <c r="AC64" s="7" t="e">
        <f ca="1">('Cash Flow Detail'!$W65+AC63)*(1+AB64)</f>
        <v>#NAME?</v>
      </c>
      <c r="AD64" s="7" t="e">
        <f ca="1">AC64/(1+Inputs!$B$38)^'Cash Flow Detail'!$A65</f>
        <v>#NAME?</v>
      </c>
      <c r="AE64" s="7" t="e">
        <f ca="1">_xll.SimulationMedian(AD64)</f>
        <v>#NAME?</v>
      </c>
      <c r="AF64" s="10" t="e">
        <f ca="1">_xll.SimulationInterval(AD64,0,)</f>
        <v>#NAME?</v>
      </c>
    </row>
    <row r="65" spans="1:32" x14ac:dyDescent="0.2">
      <c r="A65" s="8">
        <f>'Cash Flow Detail'!A66</f>
        <v>60</v>
      </c>
      <c r="B65" s="8">
        <f>'Cash Flow Detail'!B66</f>
        <v>100</v>
      </c>
      <c r="C65" s="9" t="e">
        <f ca="1">LN(_xll.LognormalValue(G$2,G$3))</f>
        <v>#NAME?</v>
      </c>
      <c r="D65" s="7" t="e">
        <f ca="1">('Cash Flow Detail'!$W66+D64)*(1+C65)</f>
        <v>#NAME?</v>
      </c>
      <c r="E65" s="7" t="e">
        <f ca="1">D65/(1+Inputs!$B$38)^'Cash Flow Detail'!$A66</f>
        <v>#NAME?</v>
      </c>
      <c r="F65" s="7" t="e">
        <f ca="1">_xll.SimulationMedian(E65)</f>
        <v>#NAME?</v>
      </c>
      <c r="G65" s="10" t="e">
        <f ca="1">_xll.SimulationInterval(E65,0,)</f>
        <v>#NAME?</v>
      </c>
      <c r="H65" s="9" t="e">
        <f ca="1">LN(_xll.LognormalValue(L$2,L$3))</f>
        <v>#NAME?</v>
      </c>
      <c r="I65" s="7" t="e">
        <f ca="1">('Cash Flow Detail'!$W66+I64)*(1+H65)</f>
        <v>#NAME?</v>
      </c>
      <c r="J65" s="7" t="e">
        <f ca="1">I65/(1+Inputs!$B$38)^'Cash Flow Detail'!$A66</f>
        <v>#NAME?</v>
      </c>
      <c r="K65" s="7" t="e">
        <f ca="1">_xll.SimulationMedian(J65)</f>
        <v>#NAME?</v>
      </c>
      <c r="L65" s="10" t="e">
        <f ca="1">_xll.SimulationInterval(J65,0,)</f>
        <v>#NAME?</v>
      </c>
      <c r="M65" s="9" t="e">
        <f ca="1">LN(_xll.LognormalValue(Q$2,Q$3))</f>
        <v>#NAME?</v>
      </c>
      <c r="N65" s="7" t="e">
        <f ca="1">('Cash Flow Detail'!$W66+N64)*(1+M65)</f>
        <v>#NAME?</v>
      </c>
      <c r="O65" s="7" t="e">
        <f ca="1">N65/(1+Inputs!$B$38)^'Cash Flow Detail'!$A66</f>
        <v>#NAME?</v>
      </c>
      <c r="P65" s="7" t="e">
        <f ca="1">_xll.SimulationMedian(O65)</f>
        <v>#NAME?</v>
      </c>
      <c r="Q65" s="10" t="e">
        <f ca="1">_xll.SimulationInterval(O65,0,)</f>
        <v>#NAME?</v>
      </c>
      <c r="R65" s="9" t="e">
        <f ca="1">LN(_xll.LognormalValue(V$2,V$3))</f>
        <v>#NAME?</v>
      </c>
      <c r="S65" s="7" t="e">
        <f ca="1">('Cash Flow Detail'!$W66+S64)*(1+R65)</f>
        <v>#NAME?</v>
      </c>
      <c r="T65" s="7" t="e">
        <f ca="1">S65/(1+Inputs!$B$38)^'Cash Flow Detail'!$A66</f>
        <v>#NAME?</v>
      </c>
      <c r="U65" s="7" t="e">
        <f ca="1">_xll.SimulationMedian(T65)</f>
        <v>#NAME?</v>
      </c>
      <c r="V65" s="10" t="e">
        <f ca="1">_xll.SimulationInterval(T65,0,)</f>
        <v>#NAME?</v>
      </c>
      <c r="W65" s="9" t="e">
        <f ca="1">LN(_xll.LognormalValue(AA$2,AA$3))</f>
        <v>#NAME?</v>
      </c>
      <c r="X65" s="7" t="e">
        <f ca="1">('Cash Flow Detail'!$W66+X64)*(1+W65)</f>
        <v>#NAME?</v>
      </c>
      <c r="Y65" s="7" t="e">
        <f ca="1">X65/(1+Inputs!$B$38)^'Cash Flow Detail'!$A66</f>
        <v>#NAME?</v>
      </c>
      <c r="Z65" s="7" t="e">
        <f ca="1">_xll.SimulationMedian(Y65)</f>
        <v>#NAME?</v>
      </c>
      <c r="AA65" s="10" t="e">
        <f ca="1">_xll.SimulationInterval(Y65,0,)</f>
        <v>#NAME?</v>
      </c>
      <c r="AB65" s="9" t="e">
        <f ca="1">LN(_xll.LognormalValue(AF$2,AF$3))</f>
        <v>#NAME?</v>
      </c>
      <c r="AC65" s="7" t="e">
        <f ca="1">('Cash Flow Detail'!$W66+AC64)*(1+AB65)</f>
        <v>#NAME?</v>
      </c>
      <c r="AD65" s="7" t="e">
        <f ca="1">AC65/(1+Inputs!$B$38)^'Cash Flow Detail'!$A66</f>
        <v>#NAME?</v>
      </c>
      <c r="AE65" s="7" t="e">
        <f ca="1">_xll.SimulationMedian(AD65)</f>
        <v>#NAME?</v>
      </c>
      <c r="AF65" s="10" t="e">
        <f ca="1">_xll.SimulationInterval(AD65,0,)</f>
        <v>#NAME?</v>
      </c>
    </row>
    <row r="66" spans="1:32" x14ac:dyDescent="0.2">
      <c r="A66" s="8">
        <f>'Cash Flow Detail'!A67</f>
        <v>61</v>
      </c>
      <c r="B66" s="8">
        <f>'Cash Flow Detail'!B67</f>
        <v>101</v>
      </c>
      <c r="C66" s="9" t="e">
        <f ca="1">LN(_xll.LognormalValue(G$2,G$3))</f>
        <v>#NAME?</v>
      </c>
      <c r="D66" s="7" t="e">
        <f ca="1">('Cash Flow Detail'!$W67+D65)*(1+C66)</f>
        <v>#NAME?</v>
      </c>
      <c r="E66" s="7" t="e">
        <f ca="1">D66/(1+Inputs!$B$38)^'Cash Flow Detail'!$A67</f>
        <v>#NAME?</v>
      </c>
      <c r="F66" s="7" t="e">
        <f ca="1">_xll.SimulationMedian(E66)</f>
        <v>#NAME?</v>
      </c>
      <c r="G66" s="10" t="e">
        <f ca="1">_xll.SimulationInterval(E66,0,)</f>
        <v>#NAME?</v>
      </c>
      <c r="H66" s="9" t="e">
        <f ca="1">LN(_xll.LognormalValue(L$2,L$3))</f>
        <v>#NAME?</v>
      </c>
      <c r="I66" s="7" t="e">
        <f ca="1">('Cash Flow Detail'!$W67+I65)*(1+H66)</f>
        <v>#NAME?</v>
      </c>
      <c r="J66" s="7" t="e">
        <f ca="1">I66/(1+Inputs!$B$38)^'Cash Flow Detail'!$A67</f>
        <v>#NAME?</v>
      </c>
      <c r="K66" s="7" t="e">
        <f ca="1">_xll.SimulationMedian(J66)</f>
        <v>#NAME?</v>
      </c>
      <c r="L66" s="10" t="e">
        <f ca="1">_xll.SimulationInterval(J66,0,)</f>
        <v>#NAME?</v>
      </c>
      <c r="M66" s="9" t="e">
        <f ca="1">LN(_xll.LognormalValue(Q$2,Q$3))</f>
        <v>#NAME?</v>
      </c>
      <c r="N66" s="7" t="e">
        <f ca="1">('Cash Flow Detail'!$W67+N65)*(1+M66)</f>
        <v>#NAME?</v>
      </c>
      <c r="O66" s="7" t="e">
        <f ca="1">N66/(1+Inputs!$B$38)^'Cash Flow Detail'!$A67</f>
        <v>#NAME?</v>
      </c>
      <c r="P66" s="7" t="e">
        <f ca="1">_xll.SimulationMedian(O66)</f>
        <v>#NAME?</v>
      </c>
      <c r="Q66" s="10" t="e">
        <f ca="1">_xll.SimulationInterval(O66,0,)</f>
        <v>#NAME?</v>
      </c>
      <c r="R66" s="9" t="e">
        <f ca="1">LN(_xll.LognormalValue(V$2,V$3))</f>
        <v>#NAME?</v>
      </c>
      <c r="S66" s="7" t="e">
        <f ca="1">('Cash Flow Detail'!$W67+S65)*(1+R66)</f>
        <v>#NAME?</v>
      </c>
      <c r="T66" s="7" t="e">
        <f ca="1">S66/(1+Inputs!$B$38)^'Cash Flow Detail'!$A67</f>
        <v>#NAME?</v>
      </c>
      <c r="U66" s="7" t="e">
        <f ca="1">_xll.SimulationMedian(T66)</f>
        <v>#NAME?</v>
      </c>
      <c r="V66" s="10" t="e">
        <f ca="1">_xll.SimulationInterval(T66,0,)</f>
        <v>#NAME?</v>
      </c>
      <c r="W66" s="9" t="e">
        <f ca="1">LN(_xll.LognormalValue(AA$2,AA$3))</f>
        <v>#NAME?</v>
      </c>
      <c r="X66" s="7" t="e">
        <f ca="1">('Cash Flow Detail'!$W67+X65)*(1+W66)</f>
        <v>#NAME?</v>
      </c>
      <c r="Y66" s="7" t="e">
        <f ca="1">X66/(1+Inputs!$B$38)^'Cash Flow Detail'!$A67</f>
        <v>#NAME?</v>
      </c>
      <c r="Z66" s="7" t="e">
        <f ca="1">_xll.SimulationMedian(Y66)</f>
        <v>#NAME?</v>
      </c>
      <c r="AA66" s="10" t="e">
        <f ca="1">_xll.SimulationInterval(Y66,0,)</f>
        <v>#NAME?</v>
      </c>
      <c r="AB66" s="9" t="e">
        <f ca="1">LN(_xll.LognormalValue(AF$2,AF$3))</f>
        <v>#NAME?</v>
      </c>
      <c r="AC66" s="7" t="e">
        <f ca="1">('Cash Flow Detail'!$W67+AC65)*(1+AB66)</f>
        <v>#NAME?</v>
      </c>
      <c r="AD66" s="7" t="e">
        <f ca="1">AC66/(1+Inputs!$B$38)^'Cash Flow Detail'!$A67</f>
        <v>#NAME?</v>
      </c>
      <c r="AE66" s="7" t="e">
        <f ca="1">_xll.SimulationMedian(AD66)</f>
        <v>#NAME?</v>
      </c>
      <c r="AF66" s="10" t="e">
        <f ca="1">_xll.SimulationInterval(AD66,0,)</f>
        <v>#NAME?</v>
      </c>
    </row>
    <row r="67" spans="1:32" x14ac:dyDescent="0.2">
      <c r="A67" s="8">
        <f>'Cash Flow Detail'!A68</f>
        <v>62</v>
      </c>
      <c r="B67" s="8">
        <f>'Cash Flow Detail'!B68</f>
        <v>102</v>
      </c>
      <c r="C67" s="9" t="e">
        <f ca="1">LN(_xll.LognormalValue(G$2,G$3))</f>
        <v>#NAME?</v>
      </c>
      <c r="D67" s="7" t="e">
        <f ca="1">('Cash Flow Detail'!$W68+D66)*(1+C67)</f>
        <v>#NAME?</v>
      </c>
      <c r="E67" s="7" t="e">
        <f ca="1">D67/(1+Inputs!$B$38)^'Cash Flow Detail'!$A68</f>
        <v>#NAME?</v>
      </c>
      <c r="F67" s="7" t="e">
        <f ca="1">_xll.SimulationMedian(E67)</f>
        <v>#NAME?</v>
      </c>
      <c r="G67" s="10" t="e">
        <f ca="1">_xll.SimulationInterval(E67,0,)</f>
        <v>#NAME?</v>
      </c>
      <c r="H67" s="9" t="e">
        <f ca="1">LN(_xll.LognormalValue(L$2,L$3))</f>
        <v>#NAME?</v>
      </c>
      <c r="I67" s="7" t="e">
        <f ca="1">('Cash Flow Detail'!$W68+I66)*(1+H67)</f>
        <v>#NAME?</v>
      </c>
      <c r="J67" s="7" t="e">
        <f ca="1">I67/(1+Inputs!$B$38)^'Cash Flow Detail'!$A68</f>
        <v>#NAME?</v>
      </c>
      <c r="K67" s="7" t="e">
        <f ca="1">_xll.SimulationMedian(J67)</f>
        <v>#NAME?</v>
      </c>
      <c r="L67" s="10" t="e">
        <f ca="1">_xll.SimulationInterval(J67,0,)</f>
        <v>#NAME?</v>
      </c>
      <c r="M67" s="9" t="e">
        <f ca="1">LN(_xll.LognormalValue(Q$2,Q$3))</f>
        <v>#NAME?</v>
      </c>
      <c r="N67" s="7" t="e">
        <f ca="1">('Cash Flow Detail'!$W68+N66)*(1+M67)</f>
        <v>#NAME?</v>
      </c>
      <c r="O67" s="7" t="e">
        <f ca="1">N67/(1+Inputs!$B$38)^'Cash Flow Detail'!$A68</f>
        <v>#NAME?</v>
      </c>
      <c r="P67" s="7" t="e">
        <f ca="1">_xll.SimulationMedian(O67)</f>
        <v>#NAME?</v>
      </c>
      <c r="Q67" s="10" t="e">
        <f ca="1">_xll.SimulationInterval(O67,0,)</f>
        <v>#NAME?</v>
      </c>
      <c r="R67" s="9" t="e">
        <f ca="1">LN(_xll.LognormalValue(V$2,V$3))</f>
        <v>#NAME?</v>
      </c>
      <c r="S67" s="7" t="e">
        <f ca="1">('Cash Flow Detail'!$W68+S66)*(1+R67)</f>
        <v>#NAME?</v>
      </c>
      <c r="T67" s="7" t="e">
        <f ca="1">S67/(1+Inputs!$B$38)^'Cash Flow Detail'!$A68</f>
        <v>#NAME?</v>
      </c>
      <c r="U67" s="7" t="e">
        <f ca="1">_xll.SimulationMedian(T67)</f>
        <v>#NAME?</v>
      </c>
      <c r="V67" s="10" t="e">
        <f ca="1">_xll.SimulationInterval(T67,0,)</f>
        <v>#NAME?</v>
      </c>
      <c r="W67" s="9" t="e">
        <f ca="1">LN(_xll.LognormalValue(AA$2,AA$3))</f>
        <v>#NAME?</v>
      </c>
      <c r="X67" s="7" t="e">
        <f ca="1">('Cash Flow Detail'!$W68+X66)*(1+W67)</f>
        <v>#NAME?</v>
      </c>
      <c r="Y67" s="7" t="e">
        <f ca="1">X67/(1+Inputs!$B$38)^'Cash Flow Detail'!$A68</f>
        <v>#NAME?</v>
      </c>
      <c r="Z67" s="7" t="e">
        <f ca="1">_xll.SimulationMedian(Y67)</f>
        <v>#NAME?</v>
      </c>
      <c r="AA67" s="10" t="e">
        <f ca="1">_xll.SimulationInterval(Y67,0,)</f>
        <v>#NAME?</v>
      </c>
      <c r="AB67" s="9" t="e">
        <f ca="1">LN(_xll.LognormalValue(AF$2,AF$3))</f>
        <v>#NAME?</v>
      </c>
      <c r="AC67" s="7" t="e">
        <f ca="1">('Cash Flow Detail'!$W68+AC66)*(1+AB67)</f>
        <v>#NAME?</v>
      </c>
      <c r="AD67" s="7" t="e">
        <f ca="1">AC67/(1+Inputs!$B$38)^'Cash Flow Detail'!$A68</f>
        <v>#NAME?</v>
      </c>
      <c r="AE67" s="7" t="e">
        <f ca="1">_xll.SimulationMedian(AD67)</f>
        <v>#NAME?</v>
      </c>
      <c r="AF67" s="10" t="e">
        <f ca="1">_xll.SimulationInterval(AD67,0,)</f>
        <v>#NAME?</v>
      </c>
    </row>
    <row r="68" spans="1:32" x14ac:dyDescent="0.2">
      <c r="A68" s="8">
        <f>'Cash Flow Detail'!A69</f>
        <v>63</v>
      </c>
      <c r="B68" s="8">
        <f>'Cash Flow Detail'!B69</f>
        <v>103</v>
      </c>
      <c r="C68" s="9" t="e">
        <f ca="1">LN(_xll.LognormalValue(G$2,G$3))</f>
        <v>#NAME?</v>
      </c>
      <c r="D68" s="7" t="e">
        <f ca="1">('Cash Flow Detail'!$W69+D67)*(1+C68)</f>
        <v>#NAME?</v>
      </c>
      <c r="E68" s="7" t="e">
        <f ca="1">D68/(1+Inputs!$B$38)^'Cash Flow Detail'!$A69</f>
        <v>#NAME?</v>
      </c>
      <c r="F68" s="7" t="e">
        <f ca="1">_xll.SimulationMedian(E68)</f>
        <v>#NAME?</v>
      </c>
      <c r="G68" s="10" t="e">
        <f ca="1">_xll.SimulationInterval(E68,0,)</f>
        <v>#NAME?</v>
      </c>
      <c r="H68" s="9" t="e">
        <f ca="1">LN(_xll.LognormalValue(L$2,L$3))</f>
        <v>#NAME?</v>
      </c>
      <c r="I68" s="7" t="e">
        <f ca="1">('Cash Flow Detail'!$W69+I67)*(1+H68)</f>
        <v>#NAME?</v>
      </c>
      <c r="J68" s="7" t="e">
        <f ca="1">I68/(1+Inputs!$B$38)^'Cash Flow Detail'!$A69</f>
        <v>#NAME?</v>
      </c>
      <c r="K68" s="7" t="e">
        <f ca="1">_xll.SimulationMedian(J68)</f>
        <v>#NAME?</v>
      </c>
      <c r="L68" s="10" t="e">
        <f ca="1">_xll.SimulationInterval(J68,0,)</f>
        <v>#NAME?</v>
      </c>
      <c r="M68" s="9" t="e">
        <f ca="1">LN(_xll.LognormalValue(Q$2,Q$3))</f>
        <v>#NAME?</v>
      </c>
      <c r="N68" s="7" t="e">
        <f ca="1">('Cash Flow Detail'!$W69+N67)*(1+M68)</f>
        <v>#NAME?</v>
      </c>
      <c r="O68" s="7" t="e">
        <f ca="1">N68/(1+Inputs!$B$38)^'Cash Flow Detail'!$A69</f>
        <v>#NAME?</v>
      </c>
      <c r="P68" s="7" t="e">
        <f ca="1">_xll.SimulationMedian(O68)</f>
        <v>#NAME?</v>
      </c>
      <c r="Q68" s="10" t="e">
        <f ca="1">_xll.SimulationInterval(O68,0,)</f>
        <v>#NAME?</v>
      </c>
      <c r="R68" s="9" t="e">
        <f ca="1">LN(_xll.LognormalValue(V$2,V$3))</f>
        <v>#NAME?</v>
      </c>
      <c r="S68" s="7" t="e">
        <f ca="1">('Cash Flow Detail'!$W69+S67)*(1+R68)</f>
        <v>#NAME?</v>
      </c>
      <c r="T68" s="7" t="e">
        <f ca="1">S68/(1+Inputs!$B$38)^'Cash Flow Detail'!$A69</f>
        <v>#NAME?</v>
      </c>
      <c r="U68" s="7" t="e">
        <f ca="1">_xll.SimulationMedian(T68)</f>
        <v>#NAME?</v>
      </c>
      <c r="V68" s="10" t="e">
        <f ca="1">_xll.SimulationInterval(T68,0,)</f>
        <v>#NAME?</v>
      </c>
      <c r="W68" s="9" t="e">
        <f ca="1">LN(_xll.LognormalValue(AA$2,AA$3))</f>
        <v>#NAME?</v>
      </c>
      <c r="X68" s="7" t="e">
        <f ca="1">('Cash Flow Detail'!$W69+X67)*(1+W68)</f>
        <v>#NAME?</v>
      </c>
      <c r="Y68" s="7" t="e">
        <f ca="1">X68/(1+Inputs!$B$38)^'Cash Flow Detail'!$A69</f>
        <v>#NAME?</v>
      </c>
      <c r="Z68" s="7" t="e">
        <f ca="1">_xll.SimulationMedian(Y68)</f>
        <v>#NAME?</v>
      </c>
      <c r="AA68" s="10" t="e">
        <f ca="1">_xll.SimulationInterval(Y68,0,)</f>
        <v>#NAME?</v>
      </c>
      <c r="AB68" s="9" t="e">
        <f ca="1">LN(_xll.LognormalValue(AF$2,AF$3))</f>
        <v>#NAME?</v>
      </c>
      <c r="AC68" s="7" t="e">
        <f ca="1">('Cash Flow Detail'!$W69+AC67)*(1+AB68)</f>
        <v>#NAME?</v>
      </c>
      <c r="AD68" s="7" t="e">
        <f ca="1">AC68/(1+Inputs!$B$38)^'Cash Flow Detail'!$A69</f>
        <v>#NAME?</v>
      </c>
      <c r="AE68" s="7" t="e">
        <f ca="1">_xll.SimulationMedian(AD68)</f>
        <v>#NAME?</v>
      </c>
      <c r="AF68" s="10" t="e">
        <f ca="1">_xll.SimulationInterval(AD68,0,)</f>
        <v>#NAME?</v>
      </c>
    </row>
    <row r="69" spans="1:32" x14ac:dyDescent="0.2">
      <c r="A69" s="8">
        <f>'Cash Flow Detail'!A70</f>
        <v>64</v>
      </c>
      <c r="B69" s="8">
        <f>'Cash Flow Detail'!B70</f>
        <v>104</v>
      </c>
      <c r="C69" s="9" t="e">
        <f ca="1">LN(_xll.LognormalValue(G$2,G$3))</f>
        <v>#NAME?</v>
      </c>
      <c r="D69" s="7" t="e">
        <f ca="1">('Cash Flow Detail'!$W70+D68)*(1+C69)</f>
        <v>#NAME?</v>
      </c>
      <c r="E69" s="7" t="e">
        <f ca="1">D69/(1+Inputs!$B$38)^'Cash Flow Detail'!$A70</f>
        <v>#NAME?</v>
      </c>
      <c r="F69" s="7" t="e">
        <f ca="1">_xll.SimulationMedian(E69)</f>
        <v>#NAME?</v>
      </c>
      <c r="G69" s="10" t="e">
        <f ca="1">_xll.SimulationInterval(E69,0,)</f>
        <v>#NAME?</v>
      </c>
      <c r="H69" s="9" t="e">
        <f ca="1">LN(_xll.LognormalValue(L$2,L$3))</f>
        <v>#NAME?</v>
      </c>
      <c r="I69" s="7" t="e">
        <f ca="1">('Cash Flow Detail'!$W70+I68)*(1+H69)</f>
        <v>#NAME?</v>
      </c>
      <c r="J69" s="7" t="e">
        <f ca="1">I69/(1+Inputs!$B$38)^'Cash Flow Detail'!$A70</f>
        <v>#NAME?</v>
      </c>
      <c r="K69" s="7" t="e">
        <f ca="1">_xll.SimulationMedian(J69)</f>
        <v>#NAME?</v>
      </c>
      <c r="L69" s="10" t="e">
        <f ca="1">_xll.SimulationInterval(J69,0,)</f>
        <v>#NAME?</v>
      </c>
      <c r="M69" s="9" t="e">
        <f ca="1">LN(_xll.LognormalValue(Q$2,Q$3))</f>
        <v>#NAME?</v>
      </c>
      <c r="N69" s="7" t="e">
        <f ca="1">('Cash Flow Detail'!$W70+N68)*(1+M69)</f>
        <v>#NAME?</v>
      </c>
      <c r="O69" s="7" t="e">
        <f ca="1">N69/(1+Inputs!$B$38)^'Cash Flow Detail'!$A70</f>
        <v>#NAME?</v>
      </c>
      <c r="P69" s="7" t="e">
        <f ca="1">_xll.SimulationMedian(O69)</f>
        <v>#NAME?</v>
      </c>
      <c r="Q69" s="10" t="e">
        <f ca="1">_xll.SimulationInterval(O69,0,)</f>
        <v>#NAME?</v>
      </c>
      <c r="R69" s="9" t="e">
        <f ca="1">LN(_xll.LognormalValue(V$2,V$3))</f>
        <v>#NAME?</v>
      </c>
      <c r="S69" s="7" t="e">
        <f ca="1">('Cash Flow Detail'!$W70+S68)*(1+R69)</f>
        <v>#NAME?</v>
      </c>
      <c r="T69" s="7" t="e">
        <f ca="1">S69/(1+Inputs!$B$38)^'Cash Flow Detail'!$A70</f>
        <v>#NAME?</v>
      </c>
      <c r="U69" s="7" t="e">
        <f ca="1">_xll.SimulationMedian(T69)</f>
        <v>#NAME?</v>
      </c>
      <c r="V69" s="10" t="e">
        <f ca="1">_xll.SimulationInterval(T69,0,)</f>
        <v>#NAME?</v>
      </c>
      <c r="W69" s="9" t="e">
        <f ca="1">LN(_xll.LognormalValue(AA$2,AA$3))</f>
        <v>#NAME?</v>
      </c>
      <c r="X69" s="7" t="e">
        <f ca="1">('Cash Flow Detail'!$W70+X68)*(1+W69)</f>
        <v>#NAME?</v>
      </c>
      <c r="Y69" s="7" t="e">
        <f ca="1">X69/(1+Inputs!$B$38)^'Cash Flow Detail'!$A70</f>
        <v>#NAME?</v>
      </c>
      <c r="Z69" s="7" t="e">
        <f ca="1">_xll.SimulationMedian(Y69)</f>
        <v>#NAME?</v>
      </c>
      <c r="AA69" s="10" t="e">
        <f ca="1">_xll.SimulationInterval(Y69,0,)</f>
        <v>#NAME?</v>
      </c>
      <c r="AB69" s="9" t="e">
        <f ca="1">LN(_xll.LognormalValue(AF$2,AF$3))</f>
        <v>#NAME?</v>
      </c>
      <c r="AC69" s="7" t="e">
        <f ca="1">('Cash Flow Detail'!$W70+AC68)*(1+AB69)</f>
        <v>#NAME?</v>
      </c>
      <c r="AD69" s="7" t="e">
        <f ca="1">AC69/(1+Inputs!$B$38)^'Cash Flow Detail'!$A70</f>
        <v>#NAME?</v>
      </c>
      <c r="AE69" s="7" t="e">
        <f ca="1">_xll.SimulationMedian(AD69)</f>
        <v>#NAME?</v>
      </c>
      <c r="AF69" s="10" t="e">
        <f ca="1">_xll.SimulationInterval(AD69,0,)</f>
        <v>#NAME?</v>
      </c>
    </row>
    <row r="70" spans="1:32" x14ac:dyDescent="0.2">
      <c r="A70" s="8">
        <f>'Cash Flow Detail'!A71</f>
        <v>65</v>
      </c>
      <c r="B70" s="8">
        <f>'Cash Flow Detail'!B71</f>
        <v>105</v>
      </c>
      <c r="C70" s="9" t="e">
        <f ca="1">LN(_xll.LognormalValue(G$2,G$3))</f>
        <v>#NAME?</v>
      </c>
      <c r="D70" s="7" t="e">
        <f ca="1">('Cash Flow Detail'!$W71+D69)*(1+C70)</f>
        <v>#NAME?</v>
      </c>
      <c r="E70" s="7" t="e">
        <f ca="1">D70/(1+Inputs!$B$38)^'Cash Flow Detail'!$A71</f>
        <v>#NAME?</v>
      </c>
      <c r="F70" s="7" t="e">
        <f ca="1">_xll.SimulationMedian(E70)</f>
        <v>#NAME?</v>
      </c>
      <c r="G70" s="10" t="e">
        <f ca="1">_xll.SimulationInterval(E70,0,)</f>
        <v>#NAME?</v>
      </c>
      <c r="H70" s="9" t="e">
        <f ca="1">LN(_xll.LognormalValue(L$2,L$3))</f>
        <v>#NAME?</v>
      </c>
      <c r="I70" s="7" t="e">
        <f ca="1">('Cash Flow Detail'!$W71+I69)*(1+H70)</f>
        <v>#NAME?</v>
      </c>
      <c r="J70" s="7" t="e">
        <f ca="1">I70/(1+Inputs!$B$38)^'Cash Flow Detail'!$A71</f>
        <v>#NAME?</v>
      </c>
      <c r="K70" s="7" t="e">
        <f ca="1">_xll.SimulationMedian(J70)</f>
        <v>#NAME?</v>
      </c>
      <c r="L70" s="10" t="e">
        <f ca="1">_xll.SimulationInterval(J70,0,)</f>
        <v>#NAME?</v>
      </c>
      <c r="M70" s="9" t="e">
        <f ca="1">LN(_xll.LognormalValue(Q$2,Q$3))</f>
        <v>#NAME?</v>
      </c>
      <c r="N70" s="7" t="e">
        <f ca="1">('Cash Flow Detail'!$W71+N69)*(1+M70)</f>
        <v>#NAME?</v>
      </c>
      <c r="O70" s="7" t="e">
        <f ca="1">N70/(1+Inputs!$B$38)^'Cash Flow Detail'!$A71</f>
        <v>#NAME?</v>
      </c>
      <c r="P70" s="7" t="e">
        <f ca="1">_xll.SimulationMedian(O70)</f>
        <v>#NAME?</v>
      </c>
      <c r="Q70" s="10" t="e">
        <f ca="1">_xll.SimulationInterval(O70,0,)</f>
        <v>#NAME?</v>
      </c>
      <c r="R70" s="9" t="e">
        <f ca="1">LN(_xll.LognormalValue(V$2,V$3))</f>
        <v>#NAME?</v>
      </c>
      <c r="S70" s="7" t="e">
        <f ca="1">('Cash Flow Detail'!$W71+S69)*(1+R70)</f>
        <v>#NAME?</v>
      </c>
      <c r="T70" s="7" t="e">
        <f ca="1">S70/(1+Inputs!$B$38)^'Cash Flow Detail'!$A71</f>
        <v>#NAME?</v>
      </c>
      <c r="U70" s="7" t="e">
        <f ca="1">_xll.SimulationMedian(T70)</f>
        <v>#NAME?</v>
      </c>
      <c r="V70" s="10" t="e">
        <f ca="1">_xll.SimulationInterval(T70,0,)</f>
        <v>#NAME?</v>
      </c>
      <c r="W70" s="9" t="e">
        <f ca="1">LN(_xll.LognormalValue(AA$2,AA$3))</f>
        <v>#NAME?</v>
      </c>
      <c r="X70" s="7" t="e">
        <f ca="1">('Cash Flow Detail'!$W71+X69)*(1+W70)</f>
        <v>#NAME?</v>
      </c>
      <c r="Y70" s="7" t="e">
        <f ca="1">X70/(1+Inputs!$B$38)^'Cash Flow Detail'!$A71</f>
        <v>#NAME?</v>
      </c>
      <c r="Z70" s="7" t="e">
        <f ca="1">_xll.SimulationMedian(Y70)</f>
        <v>#NAME?</v>
      </c>
      <c r="AA70" s="10" t="e">
        <f ca="1">_xll.SimulationInterval(Y70,0,)</f>
        <v>#NAME?</v>
      </c>
      <c r="AB70" s="9" t="e">
        <f ca="1">LN(_xll.LognormalValue(AF$2,AF$3))</f>
        <v>#NAME?</v>
      </c>
      <c r="AC70" s="7" t="e">
        <f ca="1">('Cash Flow Detail'!$W71+AC69)*(1+AB70)</f>
        <v>#NAME?</v>
      </c>
      <c r="AD70" s="7" t="e">
        <f ca="1">AC70/(1+Inputs!$B$38)^'Cash Flow Detail'!$A71</f>
        <v>#NAME?</v>
      </c>
      <c r="AE70" s="7" t="e">
        <f ca="1">_xll.SimulationMedian(AD70)</f>
        <v>#NAME?</v>
      </c>
      <c r="AF70" s="10" t="e">
        <f ca="1">_xll.SimulationInterval(AD70,0,)</f>
        <v>#NAME?</v>
      </c>
    </row>
    <row r="71" spans="1:32" x14ac:dyDescent="0.2">
      <c r="A71" s="8">
        <f>'Cash Flow Detail'!A72</f>
        <v>66</v>
      </c>
      <c r="B71" s="8">
        <f>'Cash Flow Detail'!B72</f>
        <v>106</v>
      </c>
      <c r="C71" s="9" t="e">
        <f ca="1">LN(_xll.LognormalValue(G$2,G$3))</f>
        <v>#NAME?</v>
      </c>
      <c r="D71" s="7" t="e">
        <f ca="1">('Cash Flow Detail'!$W72+D70)*(1+C71)</f>
        <v>#NAME?</v>
      </c>
      <c r="E71" s="7" t="e">
        <f ca="1">D71/(1+Inputs!$B$38)^'Cash Flow Detail'!$A72</f>
        <v>#NAME?</v>
      </c>
      <c r="F71" s="7" t="e">
        <f ca="1">_xll.SimulationMedian(E71)</f>
        <v>#NAME?</v>
      </c>
      <c r="G71" s="10" t="e">
        <f ca="1">_xll.SimulationInterval(E71,0,)</f>
        <v>#NAME?</v>
      </c>
      <c r="H71" s="9" t="e">
        <f ca="1">LN(_xll.LognormalValue(L$2,L$3))</f>
        <v>#NAME?</v>
      </c>
      <c r="I71" s="7" t="e">
        <f ca="1">('Cash Flow Detail'!$W72+I70)*(1+H71)</f>
        <v>#NAME?</v>
      </c>
      <c r="J71" s="7" t="e">
        <f ca="1">I71/(1+Inputs!$B$38)^'Cash Flow Detail'!$A72</f>
        <v>#NAME?</v>
      </c>
      <c r="K71" s="7" t="e">
        <f ca="1">_xll.SimulationMedian(J71)</f>
        <v>#NAME?</v>
      </c>
      <c r="L71" s="10" t="e">
        <f ca="1">_xll.SimulationInterval(J71,0,)</f>
        <v>#NAME?</v>
      </c>
      <c r="M71" s="9" t="e">
        <f ca="1">LN(_xll.LognormalValue(Q$2,Q$3))</f>
        <v>#NAME?</v>
      </c>
      <c r="N71" s="7" t="e">
        <f ca="1">('Cash Flow Detail'!$W72+N70)*(1+M71)</f>
        <v>#NAME?</v>
      </c>
      <c r="O71" s="7" t="e">
        <f ca="1">N71/(1+Inputs!$B$38)^'Cash Flow Detail'!$A72</f>
        <v>#NAME?</v>
      </c>
      <c r="P71" s="7" t="e">
        <f ca="1">_xll.SimulationMedian(O71)</f>
        <v>#NAME?</v>
      </c>
      <c r="Q71" s="10" t="e">
        <f ca="1">_xll.SimulationInterval(O71,0,)</f>
        <v>#NAME?</v>
      </c>
      <c r="R71" s="9" t="e">
        <f ca="1">LN(_xll.LognormalValue(V$2,V$3))</f>
        <v>#NAME?</v>
      </c>
      <c r="S71" s="7" t="e">
        <f ca="1">('Cash Flow Detail'!$W72+S70)*(1+R71)</f>
        <v>#NAME?</v>
      </c>
      <c r="T71" s="7" t="e">
        <f ca="1">S71/(1+Inputs!$B$38)^'Cash Flow Detail'!$A72</f>
        <v>#NAME?</v>
      </c>
      <c r="U71" s="7" t="e">
        <f ca="1">_xll.SimulationMedian(T71)</f>
        <v>#NAME?</v>
      </c>
      <c r="V71" s="10" t="e">
        <f ca="1">_xll.SimulationInterval(T71,0,)</f>
        <v>#NAME?</v>
      </c>
      <c r="W71" s="9" t="e">
        <f ca="1">LN(_xll.LognormalValue(AA$2,AA$3))</f>
        <v>#NAME?</v>
      </c>
      <c r="X71" s="7" t="e">
        <f ca="1">('Cash Flow Detail'!$W72+X70)*(1+W71)</f>
        <v>#NAME?</v>
      </c>
      <c r="Y71" s="7" t="e">
        <f ca="1">X71/(1+Inputs!$B$38)^'Cash Flow Detail'!$A72</f>
        <v>#NAME?</v>
      </c>
      <c r="Z71" s="7" t="e">
        <f ca="1">_xll.SimulationMedian(Y71)</f>
        <v>#NAME?</v>
      </c>
      <c r="AA71" s="10" t="e">
        <f ca="1">_xll.SimulationInterval(Y71,0,)</f>
        <v>#NAME?</v>
      </c>
      <c r="AB71" s="9" t="e">
        <f ca="1">LN(_xll.LognormalValue(AF$2,AF$3))</f>
        <v>#NAME?</v>
      </c>
      <c r="AC71" s="7" t="e">
        <f ca="1">('Cash Flow Detail'!$W72+AC70)*(1+AB71)</f>
        <v>#NAME?</v>
      </c>
      <c r="AD71" s="7" t="e">
        <f ca="1">AC71/(1+Inputs!$B$38)^'Cash Flow Detail'!$A72</f>
        <v>#NAME?</v>
      </c>
      <c r="AE71" s="7" t="e">
        <f ca="1">_xll.SimulationMedian(AD71)</f>
        <v>#NAME?</v>
      </c>
      <c r="AF71" s="10" t="e">
        <f ca="1">_xll.SimulationInterval(AD71,0,)</f>
        <v>#NAME?</v>
      </c>
    </row>
    <row r="72" spans="1:32" x14ac:dyDescent="0.2">
      <c r="A72" s="8">
        <f>'Cash Flow Detail'!A73</f>
        <v>67</v>
      </c>
      <c r="B72" s="8">
        <f>'Cash Flow Detail'!B73</f>
        <v>107</v>
      </c>
      <c r="C72" s="9" t="e">
        <f ca="1">LN(_xll.LognormalValue(G$2,G$3))</f>
        <v>#NAME?</v>
      </c>
      <c r="D72" s="7" t="e">
        <f ca="1">('Cash Flow Detail'!$W73+D71)*(1+C72)</f>
        <v>#NAME?</v>
      </c>
      <c r="E72" s="7" t="e">
        <f ca="1">D72/(1+Inputs!$B$38)^'Cash Flow Detail'!$A73</f>
        <v>#NAME?</v>
      </c>
      <c r="F72" s="7" t="e">
        <f ca="1">_xll.SimulationMedian(E72)</f>
        <v>#NAME?</v>
      </c>
      <c r="G72" s="10" t="e">
        <f ca="1">_xll.SimulationInterval(E72,0,)</f>
        <v>#NAME?</v>
      </c>
      <c r="H72" s="9" t="e">
        <f ca="1">LN(_xll.LognormalValue(L$2,L$3))</f>
        <v>#NAME?</v>
      </c>
      <c r="I72" s="7" t="e">
        <f ca="1">('Cash Flow Detail'!$W73+I71)*(1+H72)</f>
        <v>#NAME?</v>
      </c>
      <c r="J72" s="7" t="e">
        <f ca="1">I72/(1+Inputs!$B$38)^'Cash Flow Detail'!$A73</f>
        <v>#NAME?</v>
      </c>
      <c r="K72" s="7" t="e">
        <f ca="1">_xll.SimulationMedian(J72)</f>
        <v>#NAME?</v>
      </c>
      <c r="L72" s="10" t="e">
        <f ca="1">_xll.SimulationInterval(J72,0,)</f>
        <v>#NAME?</v>
      </c>
      <c r="M72" s="9" t="e">
        <f ca="1">LN(_xll.LognormalValue(Q$2,Q$3))</f>
        <v>#NAME?</v>
      </c>
      <c r="N72" s="7" t="e">
        <f ca="1">('Cash Flow Detail'!$W73+N71)*(1+M72)</f>
        <v>#NAME?</v>
      </c>
      <c r="O72" s="7" t="e">
        <f ca="1">N72/(1+Inputs!$B$38)^'Cash Flow Detail'!$A73</f>
        <v>#NAME?</v>
      </c>
      <c r="P72" s="7" t="e">
        <f ca="1">_xll.SimulationMedian(O72)</f>
        <v>#NAME?</v>
      </c>
      <c r="Q72" s="10" t="e">
        <f ca="1">_xll.SimulationInterval(O72,0,)</f>
        <v>#NAME?</v>
      </c>
      <c r="R72" s="9" t="e">
        <f ca="1">LN(_xll.LognormalValue(V$2,V$3))</f>
        <v>#NAME?</v>
      </c>
      <c r="S72" s="7" t="e">
        <f ca="1">('Cash Flow Detail'!$W73+S71)*(1+R72)</f>
        <v>#NAME?</v>
      </c>
      <c r="T72" s="7" t="e">
        <f ca="1">S72/(1+Inputs!$B$38)^'Cash Flow Detail'!$A73</f>
        <v>#NAME?</v>
      </c>
      <c r="U72" s="7" t="e">
        <f ca="1">_xll.SimulationMedian(T72)</f>
        <v>#NAME?</v>
      </c>
      <c r="V72" s="10" t="e">
        <f ca="1">_xll.SimulationInterval(T72,0,)</f>
        <v>#NAME?</v>
      </c>
      <c r="W72" s="9" t="e">
        <f ca="1">LN(_xll.LognormalValue(AA$2,AA$3))</f>
        <v>#NAME?</v>
      </c>
      <c r="X72" s="7" t="e">
        <f ca="1">('Cash Flow Detail'!$W73+X71)*(1+W72)</f>
        <v>#NAME?</v>
      </c>
      <c r="Y72" s="7" t="e">
        <f ca="1">X72/(1+Inputs!$B$38)^'Cash Flow Detail'!$A73</f>
        <v>#NAME?</v>
      </c>
      <c r="Z72" s="7" t="e">
        <f ca="1">_xll.SimulationMedian(Y72)</f>
        <v>#NAME?</v>
      </c>
      <c r="AA72" s="10" t="e">
        <f ca="1">_xll.SimulationInterval(Y72,0,)</f>
        <v>#NAME?</v>
      </c>
      <c r="AB72" s="9" t="e">
        <f ca="1">LN(_xll.LognormalValue(AF$2,AF$3))</f>
        <v>#NAME?</v>
      </c>
      <c r="AC72" s="7" t="e">
        <f ca="1">('Cash Flow Detail'!$W73+AC71)*(1+AB72)</f>
        <v>#NAME?</v>
      </c>
      <c r="AD72" s="7" t="e">
        <f ca="1">AC72/(1+Inputs!$B$38)^'Cash Flow Detail'!$A73</f>
        <v>#NAME?</v>
      </c>
      <c r="AE72" s="7" t="e">
        <f ca="1">_xll.SimulationMedian(AD72)</f>
        <v>#NAME?</v>
      </c>
      <c r="AF72" s="10" t="e">
        <f ca="1">_xll.SimulationInterval(AD72,0,)</f>
        <v>#NAME?</v>
      </c>
    </row>
    <row r="73" spans="1:32" x14ac:dyDescent="0.2">
      <c r="A73" s="8">
        <f>'Cash Flow Detail'!A74</f>
        <v>68</v>
      </c>
      <c r="B73" s="8">
        <f>'Cash Flow Detail'!B74</f>
        <v>108</v>
      </c>
      <c r="C73" s="9" t="e">
        <f ca="1">LN(_xll.LognormalValue(G$2,G$3))</f>
        <v>#NAME?</v>
      </c>
      <c r="D73" s="7" t="e">
        <f ca="1">('Cash Flow Detail'!$W74+D72)*(1+C73)</f>
        <v>#NAME?</v>
      </c>
      <c r="E73" s="7" t="e">
        <f ca="1">D73/(1+Inputs!$B$38)^'Cash Flow Detail'!$A74</f>
        <v>#NAME?</v>
      </c>
      <c r="F73" s="7" t="e">
        <f ca="1">_xll.SimulationMedian(E73)</f>
        <v>#NAME?</v>
      </c>
      <c r="G73" s="10" t="e">
        <f ca="1">_xll.SimulationInterval(E73,0,)</f>
        <v>#NAME?</v>
      </c>
      <c r="H73" s="9" t="e">
        <f ca="1">LN(_xll.LognormalValue(L$2,L$3))</f>
        <v>#NAME?</v>
      </c>
      <c r="I73" s="7" t="e">
        <f ca="1">('Cash Flow Detail'!$W74+I72)*(1+H73)</f>
        <v>#NAME?</v>
      </c>
      <c r="J73" s="7" t="e">
        <f ca="1">I73/(1+Inputs!$B$38)^'Cash Flow Detail'!$A74</f>
        <v>#NAME?</v>
      </c>
      <c r="K73" s="7" t="e">
        <f ca="1">_xll.SimulationMedian(J73)</f>
        <v>#NAME?</v>
      </c>
      <c r="L73" s="10" t="e">
        <f ca="1">_xll.SimulationInterval(J73,0,)</f>
        <v>#NAME?</v>
      </c>
      <c r="M73" s="9" t="e">
        <f ca="1">LN(_xll.LognormalValue(Q$2,Q$3))</f>
        <v>#NAME?</v>
      </c>
      <c r="N73" s="7" t="e">
        <f ca="1">('Cash Flow Detail'!$W74+N72)*(1+M73)</f>
        <v>#NAME?</v>
      </c>
      <c r="O73" s="7" t="e">
        <f ca="1">N73/(1+Inputs!$B$38)^'Cash Flow Detail'!$A74</f>
        <v>#NAME?</v>
      </c>
      <c r="P73" s="7" t="e">
        <f ca="1">_xll.SimulationMedian(O73)</f>
        <v>#NAME?</v>
      </c>
      <c r="Q73" s="10" t="e">
        <f ca="1">_xll.SimulationInterval(O73,0,)</f>
        <v>#NAME?</v>
      </c>
      <c r="R73" s="9" t="e">
        <f ca="1">LN(_xll.LognormalValue(V$2,V$3))</f>
        <v>#NAME?</v>
      </c>
      <c r="S73" s="7" t="e">
        <f ca="1">('Cash Flow Detail'!$W74+S72)*(1+R73)</f>
        <v>#NAME?</v>
      </c>
      <c r="T73" s="7" t="e">
        <f ca="1">S73/(1+Inputs!$B$38)^'Cash Flow Detail'!$A74</f>
        <v>#NAME?</v>
      </c>
      <c r="U73" s="7" t="e">
        <f ca="1">_xll.SimulationMedian(T73)</f>
        <v>#NAME?</v>
      </c>
      <c r="V73" s="10" t="e">
        <f ca="1">_xll.SimulationInterval(T73,0,)</f>
        <v>#NAME?</v>
      </c>
      <c r="W73" s="9" t="e">
        <f ca="1">LN(_xll.LognormalValue(AA$2,AA$3))</f>
        <v>#NAME?</v>
      </c>
      <c r="X73" s="7" t="e">
        <f ca="1">('Cash Flow Detail'!$W74+X72)*(1+W73)</f>
        <v>#NAME?</v>
      </c>
      <c r="Y73" s="7" t="e">
        <f ca="1">X73/(1+Inputs!$B$38)^'Cash Flow Detail'!$A74</f>
        <v>#NAME?</v>
      </c>
      <c r="Z73" s="7" t="e">
        <f ca="1">_xll.SimulationMedian(Y73)</f>
        <v>#NAME?</v>
      </c>
      <c r="AA73" s="10" t="e">
        <f ca="1">_xll.SimulationInterval(Y73,0,)</f>
        <v>#NAME?</v>
      </c>
      <c r="AB73" s="9" t="e">
        <f ca="1">LN(_xll.LognormalValue(AF$2,AF$3))</f>
        <v>#NAME?</v>
      </c>
      <c r="AC73" s="7" t="e">
        <f ca="1">('Cash Flow Detail'!$W74+AC72)*(1+AB73)</f>
        <v>#NAME?</v>
      </c>
      <c r="AD73" s="7" t="e">
        <f ca="1">AC73/(1+Inputs!$B$38)^'Cash Flow Detail'!$A74</f>
        <v>#NAME?</v>
      </c>
      <c r="AE73" s="7" t="e">
        <f ca="1">_xll.SimulationMedian(AD73)</f>
        <v>#NAME?</v>
      </c>
      <c r="AF73" s="10" t="e">
        <f ca="1">_xll.SimulationInterval(AD73,0,)</f>
        <v>#NAME?</v>
      </c>
    </row>
    <row r="74" spans="1:32" x14ac:dyDescent="0.2">
      <c r="A74" s="8">
        <f>'Cash Flow Detail'!A75</f>
        <v>69</v>
      </c>
      <c r="B74" s="8">
        <f>'Cash Flow Detail'!B75</f>
        <v>109</v>
      </c>
      <c r="C74" s="9" t="e">
        <f ca="1">LN(_xll.LognormalValue(G$2,G$3))</f>
        <v>#NAME?</v>
      </c>
      <c r="D74" s="7" t="e">
        <f ca="1">('Cash Flow Detail'!$W75+D73)*(1+C74)</f>
        <v>#NAME?</v>
      </c>
      <c r="E74" s="7" t="e">
        <f ca="1">D74/(1+Inputs!$B$38)^'Cash Flow Detail'!$A75</f>
        <v>#NAME?</v>
      </c>
      <c r="F74" s="7" t="e">
        <f ca="1">_xll.SimulationMedian(E74)</f>
        <v>#NAME?</v>
      </c>
      <c r="G74" s="10" t="e">
        <f ca="1">_xll.SimulationInterval(E74,0,)</f>
        <v>#NAME?</v>
      </c>
      <c r="H74" s="9" t="e">
        <f ca="1">LN(_xll.LognormalValue(L$2,L$3))</f>
        <v>#NAME?</v>
      </c>
      <c r="I74" s="7" t="e">
        <f ca="1">('Cash Flow Detail'!$W75+I73)*(1+H74)</f>
        <v>#NAME?</v>
      </c>
      <c r="J74" s="7" t="e">
        <f ca="1">I74/(1+Inputs!$B$38)^'Cash Flow Detail'!$A75</f>
        <v>#NAME?</v>
      </c>
      <c r="K74" s="7" t="e">
        <f ca="1">_xll.SimulationMedian(J74)</f>
        <v>#NAME?</v>
      </c>
      <c r="L74" s="10" t="e">
        <f ca="1">_xll.SimulationInterval(J74,0,)</f>
        <v>#NAME?</v>
      </c>
      <c r="M74" s="9" t="e">
        <f ca="1">LN(_xll.LognormalValue(Q$2,Q$3))</f>
        <v>#NAME?</v>
      </c>
      <c r="N74" s="7" t="e">
        <f ca="1">('Cash Flow Detail'!$W75+N73)*(1+M74)</f>
        <v>#NAME?</v>
      </c>
      <c r="O74" s="7" t="e">
        <f ca="1">N74/(1+Inputs!$B$38)^'Cash Flow Detail'!$A75</f>
        <v>#NAME?</v>
      </c>
      <c r="P74" s="7" t="e">
        <f ca="1">_xll.SimulationMedian(O74)</f>
        <v>#NAME?</v>
      </c>
      <c r="Q74" s="10" t="e">
        <f ca="1">_xll.SimulationInterval(O74,0,)</f>
        <v>#NAME?</v>
      </c>
      <c r="R74" s="9" t="e">
        <f ca="1">LN(_xll.LognormalValue(V$2,V$3))</f>
        <v>#NAME?</v>
      </c>
      <c r="S74" s="7" t="e">
        <f ca="1">('Cash Flow Detail'!$W75+S73)*(1+R74)</f>
        <v>#NAME?</v>
      </c>
      <c r="T74" s="7" t="e">
        <f ca="1">S74/(1+Inputs!$B$38)^'Cash Flow Detail'!$A75</f>
        <v>#NAME?</v>
      </c>
      <c r="U74" s="7" t="e">
        <f ca="1">_xll.SimulationMedian(T74)</f>
        <v>#NAME?</v>
      </c>
      <c r="V74" s="10" t="e">
        <f ca="1">_xll.SimulationInterval(T74,0,)</f>
        <v>#NAME?</v>
      </c>
      <c r="W74" s="9" t="e">
        <f ca="1">LN(_xll.LognormalValue(AA$2,AA$3))</f>
        <v>#NAME?</v>
      </c>
      <c r="X74" s="7" t="e">
        <f ca="1">('Cash Flow Detail'!$W75+X73)*(1+W74)</f>
        <v>#NAME?</v>
      </c>
      <c r="Y74" s="7" t="e">
        <f ca="1">X74/(1+Inputs!$B$38)^'Cash Flow Detail'!$A75</f>
        <v>#NAME?</v>
      </c>
      <c r="Z74" s="7" t="e">
        <f ca="1">_xll.SimulationMedian(Y74)</f>
        <v>#NAME?</v>
      </c>
      <c r="AA74" s="10" t="e">
        <f ca="1">_xll.SimulationInterval(Y74,0,)</f>
        <v>#NAME?</v>
      </c>
      <c r="AB74" s="9" t="e">
        <f ca="1">LN(_xll.LognormalValue(AF$2,AF$3))</f>
        <v>#NAME?</v>
      </c>
      <c r="AC74" s="7" t="e">
        <f ca="1">('Cash Flow Detail'!$W75+AC73)*(1+AB74)</f>
        <v>#NAME?</v>
      </c>
      <c r="AD74" s="7" t="e">
        <f ca="1">AC74/(1+Inputs!$B$38)^'Cash Flow Detail'!$A75</f>
        <v>#NAME?</v>
      </c>
      <c r="AE74" s="7" t="e">
        <f ca="1">_xll.SimulationMedian(AD74)</f>
        <v>#NAME?</v>
      </c>
      <c r="AF74" s="10" t="e">
        <f ca="1">_xll.SimulationInterval(AD74,0,)</f>
        <v>#NAME?</v>
      </c>
    </row>
    <row r="75" spans="1:32" x14ac:dyDescent="0.2">
      <c r="A75" s="8">
        <f>'Cash Flow Detail'!A76</f>
        <v>70</v>
      </c>
      <c r="B75" s="8">
        <f>'Cash Flow Detail'!B76</f>
        <v>110</v>
      </c>
      <c r="C75" s="9" t="e">
        <f ca="1">LN(_xll.LognormalValue(G$2,G$3))</f>
        <v>#NAME?</v>
      </c>
      <c r="D75" s="7" t="e">
        <f ca="1">('Cash Flow Detail'!$W76+D74)*(1+C75)</f>
        <v>#NAME?</v>
      </c>
      <c r="E75" s="7" t="e">
        <f ca="1">D75/(1+Inputs!$B$38)^'Cash Flow Detail'!$A76</f>
        <v>#NAME?</v>
      </c>
      <c r="F75" s="7" t="e">
        <f ca="1">_xll.SimulationMedian(E75)</f>
        <v>#NAME?</v>
      </c>
      <c r="G75" s="10" t="e">
        <f ca="1">_xll.SimulationInterval(E75,0,)</f>
        <v>#NAME?</v>
      </c>
      <c r="H75" s="9" t="e">
        <f ca="1">LN(_xll.LognormalValue(L$2,L$3))</f>
        <v>#NAME?</v>
      </c>
      <c r="I75" s="7" t="e">
        <f ca="1">('Cash Flow Detail'!$W76+I74)*(1+H75)</f>
        <v>#NAME?</v>
      </c>
      <c r="J75" s="7" t="e">
        <f ca="1">I75/(1+Inputs!$B$38)^'Cash Flow Detail'!$A76</f>
        <v>#NAME?</v>
      </c>
      <c r="K75" s="7" t="e">
        <f ca="1">_xll.SimulationMedian(J75)</f>
        <v>#NAME?</v>
      </c>
      <c r="L75" s="10" t="e">
        <f ca="1">_xll.SimulationInterval(J75,0,)</f>
        <v>#NAME?</v>
      </c>
      <c r="M75" s="9" t="e">
        <f ca="1">LN(_xll.LognormalValue(Q$2,Q$3))</f>
        <v>#NAME?</v>
      </c>
      <c r="N75" s="7" t="e">
        <f ca="1">('Cash Flow Detail'!$W76+N74)*(1+M75)</f>
        <v>#NAME?</v>
      </c>
      <c r="O75" s="7" t="e">
        <f ca="1">N75/(1+Inputs!$B$38)^'Cash Flow Detail'!$A76</f>
        <v>#NAME?</v>
      </c>
      <c r="P75" s="7" t="e">
        <f ca="1">_xll.SimulationMedian(O75)</f>
        <v>#NAME?</v>
      </c>
      <c r="Q75" s="10" t="e">
        <f ca="1">_xll.SimulationInterval(O75,0,)</f>
        <v>#NAME?</v>
      </c>
      <c r="R75" s="9" t="e">
        <f ca="1">LN(_xll.LognormalValue(V$2,V$3))</f>
        <v>#NAME?</v>
      </c>
      <c r="S75" s="7" t="e">
        <f ca="1">('Cash Flow Detail'!$W76+S74)*(1+R75)</f>
        <v>#NAME?</v>
      </c>
      <c r="T75" s="7" t="e">
        <f ca="1">S75/(1+Inputs!$B$38)^'Cash Flow Detail'!$A76</f>
        <v>#NAME?</v>
      </c>
      <c r="U75" s="7" t="e">
        <f ca="1">_xll.SimulationMedian(T75)</f>
        <v>#NAME?</v>
      </c>
      <c r="V75" s="10" t="e">
        <f ca="1">_xll.SimulationInterval(T75,0,)</f>
        <v>#NAME?</v>
      </c>
      <c r="W75" s="9" t="e">
        <f ca="1">LN(_xll.LognormalValue(AA$2,AA$3))</f>
        <v>#NAME?</v>
      </c>
      <c r="X75" s="7" t="e">
        <f ca="1">('Cash Flow Detail'!$W76+X74)*(1+W75)</f>
        <v>#NAME?</v>
      </c>
      <c r="Y75" s="7" t="e">
        <f ca="1">X75/(1+Inputs!$B$38)^'Cash Flow Detail'!$A76</f>
        <v>#NAME?</v>
      </c>
      <c r="Z75" s="7" t="e">
        <f ca="1">_xll.SimulationMedian(Y75)</f>
        <v>#NAME?</v>
      </c>
      <c r="AA75" s="10" t="e">
        <f ca="1">_xll.SimulationInterval(Y75,0,)</f>
        <v>#NAME?</v>
      </c>
      <c r="AB75" s="9" t="e">
        <f ca="1">LN(_xll.LognormalValue(AF$2,AF$3))</f>
        <v>#NAME?</v>
      </c>
      <c r="AC75" s="7" t="e">
        <f ca="1">('Cash Flow Detail'!$W76+AC74)*(1+AB75)</f>
        <v>#NAME?</v>
      </c>
      <c r="AD75" s="7" t="e">
        <f ca="1">AC75/(1+Inputs!$B$38)^'Cash Flow Detail'!$A76</f>
        <v>#NAME?</v>
      </c>
      <c r="AE75" s="7" t="e">
        <f ca="1">_xll.SimulationMedian(AD75)</f>
        <v>#NAME?</v>
      </c>
      <c r="AF75" s="10" t="e">
        <f ca="1">_xll.SimulationInterval(AD75,0,)</f>
        <v>#NAME?</v>
      </c>
    </row>
    <row r="76" spans="1:32" x14ac:dyDescent="0.2">
      <c r="A76" s="8">
        <f>'Cash Flow Detail'!A77</f>
        <v>71</v>
      </c>
      <c r="B76" s="8">
        <f>'Cash Flow Detail'!B77</f>
        <v>111</v>
      </c>
      <c r="C76" s="9" t="e">
        <f ca="1">LN(_xll.LognormalValue(G$2,G$3))</f>
        <v>#NAME?</v>
      </c>
      <c r="D76" s="7" t="e">
        <f ca="1">('Cash Flow Detail'!$W77+D75)*(1+C76)</f>
        <v>#NAME?</v>
      </c>
      <c r="E76" s="7" t="e">
        <f ca="1">D76/(1+Inputs!$B$38)^'Cash Flow Detail'!$A77</f>
        <v>#NAME?</v>
      </c>
      <c r="F76" s="7" t="e">
        <f ca="1">_xll.SimulationMedian(E76)</f>
        <v>#NAME?</v>
      </c>
      <c r="G76" s="10" t="e">
        <f ca="1">_xll.SimulationInterval(E76,0,)</f>
        <v>#NAME?</v>
      </c>
      <c r="H76" s="9" t="e">
        <f ca="1">LN(_xll.LognormalValue(L$2,L$3))</f>
        <v>#NAME?</v>
      </c>
      <c r="I76" s="7" t="e">
        <f ca="1">('Cash Flow Detail'!$W77+I75)*(1+H76)</f>
        <v>#NAME?</v>
      </c>
      <c r="J76" s="7" t="e">
        <f ca="1">I76/(1+Inputs!$B$38)^'Cash Flow Detail'!$A77</f>
        <v>#NAME?</v>
      </c>
      <c r="K76" s="7" t="e">
        <f ca="1">_xll.SimulationMedian(J76)</f>
        <v>#NAME?</v>
      </c>
      <c r="L76" s="10" t="e">
        <f ca="1">_xll.SimulationInterval(J76,0,)</f>
        <v>#NAME?</v>
      </c>
      <c r="M76" s="9" t="e">
        <f ca="1">LN(_xll.LognormalValue(Q$2,Q$3))</f>
        <v>#NAME?</v>
      </c>
      <c r="N76" s="7" t="e">
        <f ca="1">('Cash Flow Detail'!$W77+N75)*(1+M76)</f>
        <v>#NAME?</v>
      </c>
      <c r="O76" s="7" t="e">
        <f ca="1">N76/(1+Inputs!$B$38)^'Cash Flow Detail'!$A77</f>
        <v>#NAME?</v>
      </c>
      <c r="P76" s="7" t="e">
        <f ca="1">_xll.SimulationMedian(O76)</f>
        <v>#NAME?</v>
      </c>
      <c r="Q76" s="10" t="e">
        <f ca="1">_xll.SimulationInterval(O76,0,)</f>
        <v>#NAME?</v>
      </c>
      <c r="R76" s="9" t="e">
        <f ca="1">LN(_xll.LognormalValue(V$2,V$3))</f>
        <v>#NAME?</v>
      </c>
      <c r="S76" s="7" t="e">
        <f ca="1">('Cash Flow Detail'!$W77+S75)*(1+R76)</f>
        <v>#NAME?</v>
      </c>
      <c r="T76" s="7" t="e">
        <f ca="1">S76/(1+Inputs!$B$38)^'Cash Flow Detail'!$A77</f>
        <v>#NAME?</v>
      </c>
      <c r="U76" s="7" t="e">
        <f ca="1">_xll.SimulationMedian(T76)</f>
        <v>#NAME?</v>
      </c>
      <c r="V76" s="10" t="e">
        <f ca="1">_xll.SimulationInterval(T76,0,)</f>
        <v>#NAME?</v>
      </c>
      <c r="W76" s="9" t="e">
        <f ca="1">LN(_xll.LognormalValue(AA$2,AA$3))</f>
        <v>#NAME?</v>
      </c>
      <c r="X76" s="7" t="e">
        <f ca="1">('Cash Flow Detail'!$W77+X75)*(1+W76)</f>
        <v>#NAME?</v>
      </c>
      <c r="Y76" s="7" t="e">
        <f ca="1">X76/(1+Inputs!$B$38)^'Cash Flow Detail'!$A77</f>
        <v>#NAME?</v>
      </c>
      <c r="Z76" s="7" t="e">
        <f ca="1">_xll.SimulationMedian(Y76)</f>
        <v>#NAME?</v>
      </c>
      <c r="AA76" s="10" t="e">
        <f ca="1">_xll.SimulationInterval(Y76,0,)</f>
        <v>#NAME?</v>
      </c>
      <c r="AB76" s="9" t="e">
        <f ca="1">LN(_xll.LognormalValue(AF$2,AF$3))</f>
        <v>#NAME?</v>
      </c>
      <c r="AC76" s="7" t="e">
        <f ca="1">('Cash Flow Detail'!$W77+AC75)*(1+AB76)</f>
        <v>#NAME?</v>
      </c>
      <c r="AD76" s="7" t="e">
        <f ca="1">AC76/(1+Inputs!$B$38)^'Cash Flow Detail'!$A77</f>
        <v>#NAME?</v>
      </c>
      <c r="AE76" s="7" t="e">
        <f ca="1">_xll.SimulationMedian(AD76)</f>
        <v>#NAME?</v>
      </c>
      <c r="AF76" s="10" t="e">
        <f ca="1">_xll.SimulationInterval(AD76,0,)</f>
        <v>#NAME?</v>
      </c>
    </row>
    <row r="77" spans="1:32" x14ac:dyDescent="0.2">
      <c r="A77" s="8">
        <f>'Cash Flow Detail'!A78</f>
        <v>72</v>
      </c>
      <c r="B77" s="8">
        <f>'Cash Flow Detail'!B78</f>
        <v>112</v>
      </c>
      <c r="C77" s="9" t="e">
        <f ca="1">LN(_xll.LognormalValue(G$2,G$3))</f>
        <v>#NAME?</v>
      </c>
      <c r="D77" s="7" t="e">
        <f ca="1">('Cash Flow Detail'!$W78+D76)*(1+C77)</f>
        <v>#NAME?</v>
      </c>
      <c r="E77" s="7" t="e">
        <f ca="1">D77/(1+Inputs!$B$38)^'Cash Flow Detail'!$A78</f>
        <v>#NAME?</v>
      </c>
      <c r="F77" s="7" t="e">
        <f ca="1">_xll.SimulationMedian(E77)</f>
        <v>#NAME?</v>
      </c>
      <c r="G77" s="10" t="e">
        <f ca="1">_xll.SimulationInterval(E77,0,)</f>
        <v>#NAME?</v>
      </c>
      <c r="H77" s="9" t="e">
        <f ca="1">LN(_xll.LognormalValue(L$2,L$3))</f>
        <v>#NAME?</v>
      </c>
      <c r="I77" s="7" t="e">
        <f ca="1">('Cash Flow Detail'!$W78+I76)*(1+H77)</f>
        <v>#NAME?</v>
      </c>
      <c r="J77" s="7" t="e">
        <f ca="1">I77/(1+Inputs!$B$38)^'Cash Flow Detail'!$A78</f>
        <v>#NAME?</v>
      </c>
      <c r="K77" s="7" t="e">
        <f ca="1">_xll.SimulationMedian(J77)</f>
        <v>#NAME?</v>
      </c>
      <c r="L77" s="10" t="e">
        <f ca="1">_xll.SimulationInterval(J77,0,)</f>
        <v>#NAME?</v>
      </c>
      <c r="M77" s="9" t="e">
        <f ca="1">LN(_xll.LognormalValue(Q$2,Q$3))</f>
        <v>#NAME?</v>
      </c>
      <c r="N77" s="7" t="e">
        <f ca="1">('Cash Flow Detail'!$W78+N76)*(1+M77)</f>
        <v>#NAME?</v>
      </c>
      <c r="O77" s="7" t="e">
        <f ca="1">N77/(1+Inputs!$B$38)^'Cash Flow Detail'!$A78</f>
        <v>#NAME?</v>
      </c>
      <c r="P77" s="7" t="e">
        <f ca="1">_xll.SimulationMedian(O77)</f>
        <v>#NAME?</v>
      </c>
      <c r="Q77" s="10" t="e">
        <f ca="1">_xll.SimulationInterval(O77,0,)</f>
        <v>#NAME?</v>
      </c>
      <c r="R77" s="9" t="e">
        <f ca="1">LN(_xll.LognormalValue(V$2,V$3))</f>
        <v>#NAME?</v>
      </c>
      <c r="S77" s="7" t="e">
        <f ca="1">('Cash Flow Detail'!$W78+S76)*(1+R77)</f>
        <v>#NAME?</v>
      </c>
      <c r="T77" s="7" t="e">
        <f ca="1">S77/(1+Inputs!$B$38)^'Cash Flow Detail'!$A78</f>
        <v>#NAME?</v>
      </c>
      <c r="U77" s="7" t="e">
        <f ca="1">_xll.SimulationMedian(T77)</f>
        <v>#NAME?</v>
      </c>
      <c r="V77" s="10" t="e">
        <f ca="1">_xll.SimulationInterval(T77,0,)</f>
        <v>#NAME?</v>
      </c>
      <c r="W77" s="9" t="e">
        <f ca="1">LN(_xll.LognormalValue(AA$2,AA$3))</f>
        <v>#NAME?</v>
      </c>
      <c r="X77" s="7" t="e">
        <f ca="1">('Cash Flow Detail'!$W78+X76)*(1+W77)</f>
        <v>#NAME?</v>
      </c>
      <c r="Y77" s="7" t="e">
        <f ca="1">X77/(1+Inputs!$B$38)^'Cash Flow Detail'!$A78</f>
        <v>#NAME?</v>
      </c>
      <c r="Z77" s="7" t="e">
        <f ca="1">_xll.SimulationMedian(Y77)</f>
        <v>#NAME?</v>
      </c>
      <c r="AA77" s="10" t="e">
        <f ca="1">_xll.SimulationInterval(Y77,0,)</f>
        <v>#NAME?</v>
      </c>
      <c r="AB77" s="9" t="e">
        <f ca="1">LN(_xll.LognormalValue(AF$2,AF$3))</f>
        <v>#NAME?</v>
      </c>
      <c r="AC77" s="7" t="e">
        <f ca="1">('Cash Flow Detail'!$W78+AC76)*(1+AB77)</f>
        <v>#NAME?</v>
      </c>
      <c r="AD77" s="7" t="e">
        <f ca="1">AC77/(1+Inputs!$B$38)^'Cash Flow Detail'!$A78</f>
        <v>#NAME?</v>
      </c>
      <c r="AE77" s="7" t="e">
        <f ca="1">_xll.SimulationMedian(AD77)</f>
        <v>#NAME?</v>
      </c>
      <c r="AF77" s="10" t="e">
        <f ca="1">_xll.SimulationInterval(AD77,0,)</f>
        <v>#NAME?</v>
      </c>
    </row>
    <row r="78" spans="1:32" x14ac:dyDescent="0.2">
      <c r="A78" s="8">
        <f>'Cash Flow Detail'!A79</f>
        <v>73</v>
      </c>
      <c r="B78" s="8">
        <f>'Cash Flow Detail'!B79</f>
        <v>113</v>
      </c>
      <c r="C78" s="9" t="e">
        <f ca="1">LN(_xll.LognormalValue(G$2,G$3))</f>
        <v>#NAME?</v>
      </c>
      <c r="D78" s="7" t="e">
        <f ca="1">('Cash Flow Detail'!$W79+D77)*(1+C78)</f>
        <v>#NAME?</v>
      </c>
      <c r="E78" s="7" t="e">
        <f ca="1">D78/(1+Inputs!$B$38)^'Cash Flow Detail'!$A79</f>
        <v>#NAME?</v>
      </c>
      <c r="F78" s="7" t="e">
        <f ca="1">_xll.SimulationMedian(E78)</f>
        <v>#NAME?</v>
      </c>
      <c r="G78" s="10" t="e">
        <f ca="1">_xll.SimulationInterval(E78,0,)</f>
        <v>#NAME?</v>
      </c>
      <c r="H78" s="9" t="e">
        <f ca="1">LN(_xll.LognormalValue(L$2,L$3))</f>
        <v>#NAME?</v>
      </c>
      <c r="I78" s="7" t="e">
        <f ca="1">('Cash Flow Detail'!$W79+I77)*(1+H78)</f>
        <v>#NAME?</v>
      </c>
      <c r="J78" s="7" t="e">
        <f ca="1">I78/(1+Inputs!$B$38)^'Cash Flow Detail'!$A79</f>
        <v>#NAME?</v>
      </c>
      <c r="K78" s="7" t="e">
        <f ca="1">_xll.SimulationMedian(J78)</f>
        <v>#NAME?</v>
      </c>
      <c r="L78" s="10" t="e">
        <f ca="1">_xll.SimulationInterval(J78,0,)</f>
        <v>#NAME?</v>
      </c>
      <c r="M78" s="9" t="e">
        <f ca="1">LN(_xll.LognormalValue(Q$2,Q$3))</f>
        <v>#NAME?</v>
      </c>
      <c r="N78" s="7" t="e">
        <f ca="1">('Cash Flow Detail'!$W79+N77)*(1+M78)</f>
        <v>#NAME?</v>
      </c>
      <c r="O78" s="7" t="e">
        <f ca="1">N78/(1+Inputs!$B$38)^'Cash Flow Detail'!$A79</f>
        <v>#NAME?</v>
      </c>
      <c r="P78" s="7" t="e">
        <f ca="1">_xll.SimulationMedian(O78)</f>
        <v>#NAME?</v>
      </c>
      <c r="Q78" s="10" t="e">
        <f ca="1">_xll.SimulationInterval(O78,0,)</f>
        <v>#NAME?</v>
      </c>
      <c r="R78" s="9" t="e">
        <f ca="1">LN(_xll.LognormalValue(V$2,V$3))</f>
        <v>#NAME?</v>
      </c>
      <c r="S78" s="7" t="e">
        <f ca="1">('Cash Flow Detail'!$W79+S77)*(1+R78)</f>
        <v>#NAME?</v>
      </c>
      <c r="T78" s="7" t="e">
        <f ca="1">S78/(1+Inputs!$B$38)^'Cash Flow Detail'!$A79</f>
        <v>#NAME?</v>
      </c>
      <c r="U78" s="7" t="e">
        <f ca="1">_xll.SimulationMedian(T78)</f>
        <v>#NAME?</v>
      </c>
      <c r="V78" s="10" t="e">
        <f ca="1">_xll.SimulationInterval(T78,0,)</f>
        <v>#NAME?</v>
      </c>
      <c r="W78" s="9" t="e">
        <f ca="1">LN(_xll.LognormalValue(AA$2,AA$3))</f>
        <v>#NAME?</v>
      </c>
      <c r="X78" s="7" t="e">
        <f ca="1">('Cash Flow Detail'!$W79+X77)*(1+W78)</f>
        <v>#NAME?</v>
      </c>
      <c r="Y78" s="7" t="e">
        <f ca="1">X78/(1+Inputs!$B$38)^'Cash Flow Detail'!$A79</f>
        <v>#NAME?</v>
      </c>
      <c r="Z78" s="7" t="e">
        <f ca="1">_xll.SimulationMedian(Y78)</f>
        <v>#NAME?</v>
      </c>
      <c r="AA78" s="10" t="e">
        <f ca="1">_xll.SimulationInterval(Y78,0,)</f>
        <v>#NAME?</v>
      </c>
      <c r="AB78" s="9" t="e">
        <f ca="1">LN(_xll.LognormalValue(AF$2,AF$3))</f>
        <v>#NAME?</v>
      </c>
      <c r="AC78" s="7" t="e">
        <f ca="1">('Cash Flow Detail'!$W79+AC77)*(1+AB78)</f>
        <v>#NAME?</v>
      </c>
      <c r="AD78" s="7" t="e">
        <f ca="1">AC78/(1+Inputs!$B$38)^'Cash Flow Detail'!$A79</f>
        <v>#NAME?</v>
      </c>
      <c r="AE78" s="7" t="e">
        <f ca="1">_xll.SimulationMedian(AD78)</f>
        <v>#NAME?</v>
      </c>
      <c r="AF78" s="10" t="e">
        <f ca="1">_xll.SimulationInterval(AD78,0,)</f>
        <v>#NAME?</v>
      </c>
    </row>
    <row r="79" spans="1:32" x14ac:dyDescent="0.2">
      <c r="A79" s="8">
        <f>'Cash Flow Detail'!A80</f>
        <v>74</v>
      </c>
      <c r="B79" s="8">
        <f>'Cash Flow Detail'!B80</f>
        <v>114</v>
      </c>
      <c r="C79" s="9" t="e">
        <f ca="1">LN(_xll.LognormalValue(G$2,G$3))</f>
        <v>#NAME?</v>
      </c>
      <c r="D79" s="7" t="e">
        <f ca="1">('Cash Flow Detail'!$W80+D78)*(1+C79)</f>
        <v>#NAME?</v>
      </c>
      <c r="E79" s="7" t="e">
        <f ca="1">D79/(1+Inputs!$B$38)^'Cash Flow Detail'!$A80</f>
        <v>#NAME?</v>
      </c>
      <c r="F79" s="7" t="e">
        <f ca="1">_xll.SimulationMedian(E79)</f>
        <v>#NAME?</v>
      </c>
      <c r="G79" s="10" t="e">
        <f ca="1">_xll.SimulationInterval(E79,0,)</f>
        <v>#NAME?</v>
      </c>
      <c r="H79" s="9" t="e">
        <f ca="1">LN(_xll.LognormalValue(L$2,L$3))</f>
        <v>#NAME?</v>
      </c>
      <c r="I79" s="7" t="e">
        <f ca="1">('Cash Flow Detail'!$W80+I78)*(1+H79)</f>
        <v>#NAME?</v>
      </c>
      <c r="J79" s="7" t="e">
        <f ca="1">I79/(1+Inputs!$B$38)^'Cash Flow Detail'!$A80</f>
        <v>#NAME?</v>
      </c>
      <c r="K79" s="7" t="e">
        <f ca="1">_xll.SimulationMedian(J79)</f>
        <v>#NAME?</v>
      </c>
      <c r="L79" s="10" t="e">
        <f ca="1">_xll.SimulationInterval(J79,0,)</f>
        <v>#NAME?</v>
      </c>
      <c r="M79" s="9" t="e">
        <f ca="1">LN(_xll.LognormalValue(Q$2,Q$3))</f>
        <v>#NAME?</v>
      </c>
      <c r="N79" s="7" t="e">
        <f ca="1">('Cash Flow Detail'!$W80+N78)*(1+M79)</f>
        <v>#NAME?</v>
      </c>
      <c r="O79" s="7" t="e">
        <f ca="1">N79/(1+Inputs!$B$38)^'Cash Flow Detail'!$A80</f>
        <v>#NAME?</v>
      </c>
      <c r="P79" s="7" t="e">
        <f ca="1">_xll.SimulationMedian(O79)</f>
        <v>#NAME?</v>
      </c>
      <c r="Q79" s="10" t="e">
        <f ca="1">_xll.SimulationInterval(O79,0,)</f>
        <v>#NAME?</v>
      </c>
      <c r="R79" s="9" t="e">
        <f ca="1">LN(_xll.LognormalValue(V$2,V$3))</f>
        <v>#NAME?</v>
      </c>
      <c r="S79" s="7" t="e">
        <f ca="1">('Cash Flow Detail'!$W80+S78)*(1+R79)</f>
        <v>#NAME?</v>
      </c>
      <c r="T79" s="7" t="e">
        <f ca="1">S79/(1+Inputs!$B$38)^'Cash Flow Detail'!$A80</f>
        <v>#NAME?</v>
      </c>
      <c r="U79" s="7" t="e">
        <f ca="1">_xll.SimulationMedian(T79)</f>
        <v>#NAME?</v>
      </c>
      <c r="V79" s="10" t="e">
        <f ca="1">_xll.SimulationInterval(T79,0,)</f>
        <v>#NAME?</v>
      </c>
      <c r="W79" s="9" t="e">
        <f ca="1">LN(_xll.LognormalValue(AA$2,AA$3))</f>
        <v>#NAME?</v>
      </c>
      <c r="X79" s="7" t="e">
        <f ca="1">('Cash Flow Detail'!$W80+X78)*(1+W79)</f>
        <v>#NAME?</v>
      </c>
      <c r="Y79" s="7" t="e">
        <f ca="1">X79/(1+Inputs!$B$38)^'Cash Flow Detail'!$A80</f>
        <v>#NAME?</v>
      </c>
      <c r="Z79" s="7" t="e">
        <f ca="1">_xll.SimulationMedian(Y79)</f>
        <v>#NAME?</v>
      </c>
      <c r="AA79" s="10" t="e">
        <f ca="1">_xll.SimulationInterval(Y79,0,)</f>
        <v>#NAME?</v>
      </c>
      <c r="AB79" s="9" t="e">
        <f ca="1">LN(_xll.LognormalValue(AF$2,AF$3))</f>
        <v>#NAME?</v>
      </c>
      <c r="AC79" s="7" t="e">
        <f ca="1">('Cash Flow Detail'!$W80+AC78)*(1+AB79)</f>
        <v>#NAME?</v>
      </c>
      <c r="AD79" s="7" t="e">
        <f ca="1">AC79/(1+Inputs!$B$38)^'Cash Flow Detail'!$A80</f>
        <v>#NAME?</v>
      </c>
      <c r="AE79" s="7" t="e">
        <f ca="1">_xll.SimulationMedian(AD79)</f>
        <v>#NAME?</v>
      </c>
      <c r="AF79" s="10" t="e">
        <f ca="1">_xll.SimulationInterval(AD79,0,)</f>
        <v>#NAME?</v>
      </c>
    </row>
    <row r="80" spans="1:32" x14ac:dyDescent="0.2">
      <c r="A80" s="8">
        <f>'Cash Flow Detail'!A81</f>
        <v>75</v>
      </c>
      <c r="B80" s="8">
        <f>'Cash Flow Detail'!B81</f>
        <v>115</v>
      </c>
      <c r="C80" s="9" t="e">
        <f ca="1">LN(_xll.LognormalValue(G$2,G$3))</f>
        <v>#NAME?</v>
      </c>
      <c r="D80" s="7" t="e">
        <f ca="1">('Cash Flow Detail'!$W81+D79)*(1+C80)</f>
        <v>#NAME?</v>
      </c>
      <c r="E80" s="7" t="e">
        <f ca="1">D80/(1+Inputs!$B$38)^'Cash Flow Detail'!$A81</f>
        <v>#NAME?</v>
      </c>
      <c r="F80" s="7" t="e">
        <f ca="1">_xll.SimulationMedian(E80)</f>
        <v>#NAME?</v>
      </c>
      <c r="G80" s="10" t="e">
        <f ca="1">_xll.SimulationInterval(E80,0,)</f>
        <v>#NAME?</v>
      </c>
      <c r="H80" s="9" t="e">
        <f ca="1">LN(_xll.LognormalValue(L$2,L$3))</f>
        <v>#NAME?</v>
      </c>
      <c r="I80" s="7" t="e">
        <f ca="1">('Cash Flow Detail'!$W81+I79)*(1+H80)</f>
        <v>#NAME?</v>
      </c>
      <c r="J80" s="7" t="e">
        <f ca="1">I80/(1+Inputs!$B$38)^'Cash Flow Detail'!$A81</f>
        <v>#NAME?</v>
      </c>
      <c r="K80" s="7" t="e">
        <f ca="1">_xll.SimulationMedian(J80)</f>
        <v>#NAME?</v>
      </c>
      <c r="L80" s="10" t="e">
        <f ca="1">_xll.SimulationInterval(J80,0,)</f>
        <v>#NAME?</v>
      </c>
      <c r="M80" s="9" t="e">
        <f ca="1">LN(_xll.LognormalValue(Q$2,Q$3))</f>
        <v>#NAME?</v>
      </c>
      <c r="N80" s="7" t="e">
        <f ca="1">('Cash Flow Detail'!$W81+N79)*(1+M80)</f>
        <v>#NAME?</v>
      </c>
      <c r="O80" s="7" t="e">
        <f ca="1">N80/(1+Inputs!$B$38)^'Cash Flow Detail'!$A81</f>
        <v>#NAME?</v>
      </c>
      <c r="P80" s="7" t="e">
        <f ca="1">_xll.SimulationMedian(O80)</f>
        <v>#NAME?</v>
      </c>
      <c r="Q80" s="10" t="e">
        <f ca="1">_xll.SimulationInterval(O80,0,)</f>
        <v>#NAME?</v>
      </c>
      <c r="R80" s="9" t="e">
        <f ca="1">LN(_xll.LognormalValue(V$2,V$3))</f>
        <v>#NAME?</v>
      </c>
      <c r="S80" s="7" t="e">
        <f ca="1">('Cash Flow Detail'!$W81+S79)*(1+R80)</f>
        <v>#NAME?</v>
      </c>
      <c r="T80" s="7" t="e">
        <f ca="1">S80/(1+Inputs!$B$38)^'Cash Flow Detail'!$A81</f>
        <v>#NAME?</v>
      </c>
      <c r="U80" s="7" t="e">
        <f ca="1">_xll.SimulationMedian(T80)</f>
        <v>#NAME?</v>
      </c>
      <c r="V80" s="10" t="e">
        <f ca="1">_xll.SimulationInterval(T80,0,)</f>
        <v>#NAME?</v>
      </c>
      <c r="W80" s="9" t="e">
        <f ca="1">LN(_xll.LognormalValue(AA$2,AA$3))</f>
        <v>#NAME?</v>
      </c>
      <c r="X80" s="7" t="e">
        <f ca="1">('Cash Flow Detail'!$W81+X79)*(1+W80)</f>
        <v>#NAME?</v>
      </c>
      <c r="Y80" s="7" t="e">
        <f ca="1">X80/(1+Inputs!$B$38)^'Cash Flow Detail'!$A81</f>
        <v>#NAME?</v>
      </c>
      <c r="Z80" s="7" t="e">
        <f ca="1">_xll.SimulationMedian(Y80)</f>
        <v>#NAME?</v>
      </c>
      <c r="AA80" s="10" t="e">
        <f ca="1">_xll.SimulationInterval(Y80,0,)</f>
        <v>#NAME?</v>
      </c>
      <c r="AB80" s="9" t="e">
        <f ca="1">LN(_xll.LognormalValue(AF$2,AF$3))</f>
        <v>#NAME?</v>
      </c>
      <c r="AC80" s="7" t="e">
        <f ca="1">('Cash Flow Detail'!$W81+AC79)*(1+AB80)</f>
        <v>#NAME?</v>
      </c>
      <c r="AD80" s="7" t="e">
        <f ca="1">AC80/(1+Inputs!$B$38)^'Cash Flow Detail'!$A81</f>
        <v>#NAME?</v>
      </c>
      <c r="AE80" s="7" t="e">
        <f ca="1">_xll.SimulationMedian(AD80)</f>
        <v>#NAME?</v>
      </c>
      <c r="AF80" s="10" t="e">
        <f ca="1">_xll.SimulationInterval(AD80,0,)</f>
        <v>#NAME?</v>
      </c>
    </row>
    <row r="81" spans="1:32" x14ac:dyDescent="0.2">
      <c r="A81" s="8">
        <f>'Cash Flow Detail'!A82</f>
        <v>76</v>
      </c>
      <c r="B81" s="8">
        <f>'Cash Flow Detail'!B82</f>
        <v>116</v>
      </c>
      <c r="C81" s="9" t="e">
        <f ca="1">LN(_xll.LognormalValue(G$2,G$3))</f>
        <v>#NAME?</v>
      </c>
      <c r="D81" s="7" t="e">
        <f ca="1">('Cash Flow Detail'!$W82+D80)*(1+C81)</f>
        <v>#NAME?</v>
      </c>
      <c r="E81" s="7" t="e">
        <f ca="1">D81/(1+Inputs!$B$38)^'Cash Flow Detail'!$A82</f>
        <v>#NAME?</v>
      </c>
      <c r="F81" s="7" t="e">
        <f ca="1">_xll.SimulationMedian(E81)</f>
        <v>#NAME?</v>
      </c>
      <c r="G81" s="10" t="e">
        <f ca="1">_xll.SimulationInterval(E81,0,)</f>
        <v>#NAME?</v>
      </c>
      <c r="H81" s="9" t="e">
        <f ca="1">LN(_xll.LognormalValue(L$2,L$3))</f>
        <v>#NAME?</v>
      </c>
      <c r="I81" s="7" t="e">
        <f ca="1">('Cash Flow Detail'!$W82+I80)*(1+H81)</f>
        <v>#NAME?</v>
      </c>
      <c r="J81" s="7" t="e">
        <f ca="1">I81/(1+Inputs!$B$38)^'Cash Flow Detail'!$A82</f>
        <v>#NAME?</v>
      </c>
      <c r="K81" s="7" t="e">
        <f ca="1">_xll.SimulationMedian(J81)</f>
        <v>#NAME?</v>
      </c>
      <c r="L81" s="10" t="e">
        <f ca="1">_xll.SimulationInterval(J81,0,)</f>
        <v>#NAME?</v>
      </c>
      <c r="M81" s="9" t="e">
        <f ca="1">LN(_xll.LognormalValue(Q$2,Q$3))</f>
        <v>#NAME?</v>
      </c>
      <c r="N81" s="7" t="e">
        <f ca="1">('Cash Flow Detail'!$W82+N80)*(1+M81)</f>
        <v>#NAME?</v>
      </c>
      <c r="O81" s="7" t="e">
        <f ca="1">N81/(1+Inputs!$B$38)^'Cash Flow Detail'!$A82</f>
        <v>#NAME?</v>
      </c>
      <c r="P81" s="7" t="e">
        <f ca="1">_xll.SimulationMedian(O81)</f>
        <v>#NAME?</v>
      </c>
      <c r="Q81" s="10" t="e">
        <f ca="1">_xll.SimulationInterval(O81,0,)</f>
        <v>#NAME?</v>
      </c>
      <c r="R81" s="9" t="e">
        <f ca="1">LN(_xll.LognormalValue(V$2,V$3))</f>
        <v>#NAME?</v>
      </c>
      <c r="S81" s="7" t="e">
        <f ca="1">('Cash Flow Detail'!$W82+S80)*(1+R81)</f>
        <v>#NAME?</v>
      </c>
      <c r="T81" s="7" t="e">
        <f ca="1">S81/(1+Inputs!$B$38)^'Cash Flow Detail'!$A82</f>
        <v>#NAME?</v>
      </c>
      <c r="U81" s="7" t="e">
        <f ca="1">_xll.SimulationMedian(T81)</f>
        <v>#NAME?</v>
      </c>
      <c r="V81" s="10" t="e">
        <f ca="1">_xll.SimulationInterval(T81,0,)</f>
        <v>#NAME?</v>
      </c>
      <c r="W81" s="9" t="e">
        <f ca="1">LN(_xll.LognormalValue(AA$2,AA$3))</f>
        <v>#NAME?</v>
      </c>
      <c r="X81" s="7" t="e">
        <f ca="1">('Cash Flow Detail'!$W82+X80)*(1+W81)</f>
        <v>#NAME?</v>
      </c>
      <c r="Y81" s="7" t="e">
        <f ca="1">X81/(1+Inputs!$B$38)^'Cash Flow Detail'!$A82</f>
        <v>#NAME?</v>
      </c>
      <c r="Z81" s="7" t="e">
        <f ca="1">_xll.SimulationMedian(Y81)</f>
        <v>#NAME?</v>
      </c>
      <c r="AA81" s="10" t="e">
        <f ca="1">_xll.SimulationInterval(Y81,0,)</f>
        <v>#NAME?</v>
      </c>
      <c r="AB81" s="9" t="e">
        <f ca="1">LN(_xll.LognormalValue(AF$2,AF$3))</f>
        <v>#NAME?</v>
      </c>
      <c r="AC81" s="7" t="e">
        <f ca="1">('Cash Flow Detail'!$W82+AC80)*(1+AB81)</f>
        <v>#NAME?</v>
      </c>
      <c r="AD81" s="7" t="e">
        <f ca="1">AC81/(1+Inputs!$B$38)^'Cash Flow Detail'!$A82</f>
        <v>#NAME?</v>
      </c>
      <c r="AE81" s="7" t="e">
        <f ca="1">_xll.SimulationMedian(AD81)</f>
        <v>#NAME?</v>
      </c>
      <c r="AF81" s="10" t="e">
        <f ca="1">_xll.SimulationInterval(AD81,0,)</f>
        <v>#NAME?</v>
      </c>
    </row>
    <row r="82" spans="1:32" x14ac:dyDescent="0.2">
      <c r="A82" s="8">
        <f>'Cash Flow Detail'!A83</f>
        <v>77</v>
      </c>
      <c r="B82" s="8">
        <f>'Cash Flow Detail'!B83</f>
        <v>117</v>
      </c>
      <c r="C82" s="9" t="e">
        <f ca="1">LN(_xll.LognormalValue(G$2,G$3))</f>
        <v>#NAME?</v>
      </c>
      <c r="D82" s="7" t="e">
        <f ca="1">('Cash Flow Detail'!$W83+D81)*(1+C82)</f>
        <v>#NAME?</v>
      </c>
      <c r="E82" s="7" t="e">
        <f ca="1">D82/(1+Inputs!$B$38)^'Cash Flow Detail'!$A83</f>
        <v>#NAME?</v>
      </c>
      <c r="F82" s="7" t="e">
        <f ca="1">_xll.SimulationMedian(E82)</f>
        <v>#NAME?</v>
      </c>
      <c r="G82" s="10" t="e">
        <f ca="1">_xll.SimulationInterval(E82,0,)</f>
        <v>#NAME?</v>
      </c>
      <c r="H82" s="9" t="e">
        <f ca="1">LN(_xll.LognormalValue(L$2,L$3))</f>
        <v>#NAME?</v>
      </c>
      <c r="I82" s="7" t="e">
        <f ca="1">('Cash Flow Detail'!$W83+I81)*(1+H82)</f>
        <v>#NAME?</v>
      </c>
      <c r="J82" s="7" t="e">
        <f ca="1">I82/(1+Inputs!$B$38)^'Cash Flow Detail'!$A83</f>
        <v>#NAME?</v>
      </c>
      <c r="K82" s="7" t="e">
        <f ca="1">_xll.SimulationMedian(J82)</f>
        <v>#NAME?</v>
      </c>
      <c r="L82" s="10" t="e">
        <f ca="1">_xll.SimulationInterval(J82,0,)</f>
        <v>#NAME?</v>
      </c>
      <c r="M82" s="9" t="e">
        <f ca="1">LN(_xll.LognormalValue(Q$2,Q$3))</f>
        <v>#NAME?</v>
      </c>
      <c r="N82" s="7" t="e">
        <f ca="1">('Cash Flow Detail'!$W83+N81)*(1+M82)</f>
        <v>#NAME?</v>
      </c>
      <c r="O82" s="7" t="e">
        <f ca="1">N82/(1+Inputs!$B$38)^'Cash Flow Detail'!$A83</f>
        <v>#NAME?</v>
      </c>
      <c r="P82" s="7" t="e">
        <f ca="1">_xll.SimulationMedian(O82)</f>
        <v>#NAME?</v>
      </c>
      <c r="Q82" s="10" t="e">
        <f ca="1">_xll.SimulationInterval(O82,0,)</f>
        <v>#NAME?</v>
      </c>
      <c r="R82" s="9" t="e">
        <f ca="1">LN(_xll.LognormalValue(V$2,V$3))</f>
        <v>#NAME?</v>
      </c>
      <c r="S82" s="7" t="e">
        <f ca="1">('Cash Flow Detail'!$W83+S81)*(1+R82)</f>
        <v>#NAME?</v>
      </c>
      <c r="T82" s="7" t="e">
        <f ca="1">S82/(1+Inputs!$B$38)^'Cash Flow Detail'!$A83</f>
        <v>#NAME?</v>
      </c>
      <c r="U82" s="7" t="e">
        <f ca="1">_xll.SimulationMedian(T82)</f>
        <v>#NAME?</v>
      </c>
      <c r="V82" s="10" t="e">
        <f ca="1">_xll.SimulationInterval(T82,0,)</f>
        <v>#NAME?</v>
      </c>
      <c r="W82" s="9" t="e">
        <f ca="1">LN(_xll.LognormalValue(AA$2,AA$3))</f>
        <v>#NAME?</v>
      </c>
      <c r="X82" s="7" t="e">
        <f ca="1">('Cash Flow Detail'!$W83+X81)*(1+W82)</f>
        <v>#NAME?</v>
      </c>
      <c r="Y82" s="7" t="e">
        <f ca="1">X82/(1+Inputs!$B$38)^'Cash Flow Detail'!$A83</f>
        <v>#NAME?</v>
      </c>
      <c r="Z82" s="7" t="e">
        <f ca="1">_xll.SimulationMedian(Y82)</f>
        <v>#NAME?</v>
      </c>
      <c r="AA82" s="10" t="e">
        <f ca="1">_xll.SimulationInterval(Y82,0,)</f>
        <v>#NAME?</v>
      </c>
      <c r="AB82" s="9" t="e">
        <f ca="1">LN(_xll.LognormalValue(AF$2,AF$3))</f>
        <v>#NAME?</v>
      </c>
      <c r="AC82" s="7" t="e">
        <f ca="1">('Cash Flow Detail'!$W83+AC81)*(1+AB82)</f>
        <v>#NAME?</v>
      </c>
      <c r="AD82" s="7" t="e">
        <f ca="1">AC82/(1+Inputs!$B$38)^'Cash Flow Detail'!$A83</f>
        <v>#NAME?</v>
      </c>
      <c r="AE82" s="7" t="e">
        <f ca="1">_xll.SimulationMedian(AD82)</f>
        <v>#NAME?</v>
      </c>
      <c r="AF82" s="10" t="e">
        <f ca="1">_xll.SimulationInterval(AD82,0,)</f>
        <v>#NAME?</v>
      </c>
    </row>
    <row r="83" spans="1:32" x14ac:dyDescent="0.2">
      <c r="A83" s="8">
        <f>'Cash Flow Detail'!A84</f>
        <v>78</v>
      </c>
      <c r="B83" s="8">
        <f>'Cash Flow Detail'!B84</f>
        <v>118</v>
      </c>
      <c r="C83" s="9" t="e">
        <f ca="1">LN(_xll.LognormalValue(G$2,G$3))</f>
        <v>#NAME?</v>
      </c>
      <c r="D83" s="7" t="e">
        <f ca="1">('Cash Flow Detail'!$W84+D82)*(1+C83)</f>
        <v>#NAME?</v>
      </c>
      <c r="E83" s="7" t="e">
        <f ca="1">D83/(1+Inputs!$B$38)^'Cash Flow Detail'!$A84</f>
        <v>#NAME?</v>
      </c>
      <c r="F83" s="7" t="e">
        <f ca="1">_xll.SimulationMedian(E83)</f>
        <v>#NAME?</v>
      </c>
      <c r="G83" s="10" t="e">
        <f ca="1">_xll.SimulationInterval(E83,0,)</f>
        <v>#NAME?</v>
      </c>
      <c r="H83" s="9" t="e">
        <f ca="1">LN(_xll.LognormalValue(L$2,L$3))</f>
        <v>#NAME?</v>
      </c>
      <c r="I83" s="7" t="e">
        <f ca="1">('Cash Flow Detail'!$W84+I82)*(1+H83)</f>
        <v>#NAME?</v>
      </c>
      <c r="J83" s="7" t="e">
        <f ca="1">I83/(1+Inputs!$B$38)^'Cash Flow Detail'!$A84</f>
        <v>#NAME?</v>
      </c>
      <c r="K83" s="7" t="e">
        <f ca="1">_xll.SimulationMedian(J83)</f>
        <v>#NAME?</v>
      </c>
      <c r="L83" s="10" t="e">
        <f ca="1">_xll.SimulationInterval(J83,0,)</f>
        <v>#NAME?</v>
      </c>
      <c r="M83" s="9" t="e">
        <f ca="1">LN(_xll.LognormalValue(Q$2,Q$3))</f>
        <v>#NAME?</v>
      </c>
      <c r="N83" s="7" t="e">
        <f ca="1">('Cash Flow Detail'!$W84+N82)*(1+M83)</f>
        <v>#NAME?</v>
      </c>
      <c r="O83" s="7" t="e">
        <f ca="1">N83/(1+Inputs!$B$38)^'Cash Flow Detail'!$A84</f>
        <v>#NAME?</v>
      </c>
      <c r="P83" s="7" t="e">
        <f ca="1">_xll.SimulationMedian(O83)</f>
        <v>#NAME?</v>
      </c>
      <c r="Q83" s="10" t="e">
        <f ca="1">_xll.SimulationInterval(O83,0,)</f>
        <v>#NAME?</v>
      </c>
      <c r="R83" s="9" t="e">
        <f ca="1">LN(_xll.LognormalValue(V$2,V$3))</f>
        <v>#NAME?</v>
      </c>
      <c r="S83" s="7" t="e">
        <f ca="1">('Cash Flow Detail'!$W84+S82)*(1+R83)</f>
        <v>#NAME?</v>
      </c>
      <c r="T83" s="7" t="e">
        <f ca="1">S83/(1+Inputs!$B$38)^'Cash Flow Detail'!$A84</f>
        <v>#NAME?</v>
      </c>
      <c r="U83" s="7" t="e">
        <f ca="1">_xll.SimulationMedian(T83)</f>
        <v>#NAME?</v>
      </c>
      <c r="V83" s="10" t="e">
        <f ca="1">_xll.SimulationInterval(T83,0,)</f>
        <v>#NAME?</v>
      </c>
      <c r="W83" s="9" t="e">
        <f ca="1">LN(_xll.LognormalValue(AA$2,AA$3))</f>
        <v>#NAME?</v>
      </c>
      <c r="X83" s="7" t="e">
        <f ca="1">('Cash Flow Detail'!$W84+X82)*(1+W83)</f>
        <v>#NAME?</v>
      </c>
      <c r="Y83" s="7" t="e">
        <f ca="1">X83/(1+Inputs!$B$38)^'Cash Flow Detail'!$A84</f>
        <v>#NAME?</v>
      </c>
      <c r="Z83" s="7" t="e">
        <f ca="1">_xll.SimulationMedian(Y83)</f>
        <v>#NAME?</v>
      </c>
      <c r="AA83" s="10" t="e">
        <f ca="1">_xll.SimulationInterval(Y83,0,)</f>
        <v>#NAME?</v>
      </c>
      <c r="AB83" s="9" t="e">
        <f ca="1">LN(_xll.LognormalValue(AF$2,AF$3))</f>
        <v>#NAME?</v>
      </c>
      <c r="AC83" s="7" t="e">
        <f ca="1">('Cash Flow Detail'!$W84+AC82)*(1+AB83)</f>
        <v>#NAME?</v>
      </c>
      <c r="AD83" s="7" t="e">
        <f ca="1">AC83/(1+Inputs!$B$38)^'Cash Flow Detail'!$A84</f>
        <v>#NAME?</v>
      </c>
      <c r="AE83" s="7" t="e">
        <f ca="1">_xll.SimulationMedian(AD83)</f>
        <v>#NAME?</v>
      </c>
      <c r="AF83" s="10" t="e">
        <f ca="1">_xll.SimulationInterval(AD83,0,)</f>
        <v>#NAME?</v>
      </c>
    </row>
    <row r="84" spans="1:32" x14ac:dyDescent="0.2">
      <c r="A84" s="8">
        <f>'Cash Flow Detail'!A85</f>
        <v>79</v>
      </c>
      <c r="B84" s="8">
        <f>'Cash Flow Detail'!B85</f>
        <v>119</v>
      </c>
      <c r="C84" s="9" t="e">
        <f ca="1">LN(_xll.LognormalValue(G$2,G$3))</f>
        <v>#NAME?</v>
      </c>
      <c r="D84" s="7" t="e">
        <f ca="1">('Cash Flow Detail'!$W85+D83)*(1+C84)</f>
        <v>#NAME?</v>
      </c>
      <c r="E84" s="7" t="e">
        <f ca="1">D84/(1+Inputs!$B$38)^'Cash Flow Detail'!$A85</f>
        <v>#NAME?</v>
      </c>
      <c r="F84" s="7" t="e">
        <f ca="1">_xll.SimulationMedian(E84)</f>
        <v>#NAME?</v>
      </c>
      <c r="G84" s="10" t="e">
        <f ca="1">_xll.SimulationInterval(E84,0,)</f>
        <v>#NAME?</v>
      </c>
      <c r="H84" s="9" t="e">
        <f ca="1">LN(_xll.LognormalValue(L$2,L$3))</f>
        <v>#NAME?</v>
      </c>
      <c r="I84" s="7" t="e">
        <f ca="1">('Cash Flow Detail'!$W85+I83)*(1+H84)</f>
        <v>#NAME?</v>
      </c>
      <c r="J84" s="7" t="e">
        <f ca="1">I84/(1+Inputs!$B$38)^'Cash Flow Detail'!$A85</f>
        <v>#NAME?</v>
      </c>
      <c r="K84" s="7" t="e">
        <f ca="1">_xll.SimulationMedian(J84)</f>
        <v>#NAME?</v>
      </c>
      <c r="L84" s="10" t="e">
        <f ca="1">_xll.SimulationInterval(J84,0,)</f>
        <v>#NAME?</v>
      </c>
      <c r="M84" s="9" t="e">
        <f ca="1">LN(_xll.LognormalValue(Q$2,Q$3))</f>
        <v>#NAME?</v>
      </c>
      <c r="N84" s="7" t="e">
        <f ca="1">('Cash Flow Detail'!$W85+N83)*(1+M84)</f>
        <v>#NAME?</v>
      </c>
      <c r="O84" s="7" t="e">
        <f ca="1">N84/(1+Inputs!$B$38)^'Cash Flow Detail'!$A85</f>
        <v>#NAME?</v>
      </c>
      <c r="P84" s="7" t="e">
        <f ca="1">_xll.SimulationMedian(O84)</f>
        <v>#NAME?</v>
      </c>
      <c r="Q84" s="10" t="e">
        <f ca="1">_xll.SimulationInterval(O84,0,)</f>
        <v>#NAME?</v>
      </c>
      <c r="R84" s="9" t="e">
        <f ca="1">LN(_xll.LognormalValue(V$2,V$3))</f>
        <v>#NAME?</v>
      </c>
      <c r="S84" s="7" t="e">
        <f ca="1">('Cash Flow Detail'!$W85+S83)*(1+R84)</f>
        <v>#NAME?</v>
      </c>
      <c r="T84" s="7" t="e">
        <f ca="1">S84/(1+Inputs!$B$38)^'Cash Flow Detail'!$A85</f>
        <v>#NAME?</v>
      </c>
      <c r="U84" s="7" t="e">
        <f ca="1">_xll.SimulationMedian(T84)</f>
        <v>#NAME?</v>
      </c>
      <c r="V84" s="10" t="e">
        <f ca="1">_xll.SimulationInterval(T84,0,)</f>
        <v>#NAME?</v>
      </c>
      <c r="W84" s="9" t="e">
        <f ca="1">LN(_xll.LognormalValue(AA$2,AA$3))</f>
        <v>#NAME?</v>
      </c>
      <c r="X84" s="7" t="e">
        <f ca="1">('Cash Flow Detail'!$W85+X83)*(1+W84)</f>
        <v>#NAME?</v>
      </c>
      <c r="Y84" s="7" t="e">
        <f ca="1">X84/(1+Inputs!$B$38)^'Cash Flow Detail'!$A85</f>
        <v>#NAME?</v>
      </c>
      <c r="Z84" s="7" t="e">
        <f ca="1">_xll.SimulationMedian(Y84)</f>
        <v>#NAME?</v>
      </c>
      <c r="AA84" s="10" t="e">
        <f ca="1">_xll.SimulationInterval(Y84,0,)</f>
        <v>#NAME?</v>
      </c>
      <c r="AB84" s="9" t="e">
        <f ca="1">LN(_xll.LognormalValue(AF$2,AF$3))</f>
        <v>#NAME?</v>
      </c>
      <c r="AC84" s="7" t="e">
        <f ca="1">('Cash Flow Detail'!$W85+AC83)*(1+AB84)</f>
        <v>#NAME?</v>
      </c>
      <c r="AD84" s="7" t="e">
        <f ca="1">AC84/(1+Inputs!$B$38)^'Cash Flow Detail'!$A85</f>
        <v>#NAME?</v>
      </c>
      <c r="AE84" s="7" t="e">
        <f ca="1">_xll.SimulationMedian(AD84)</f>
        <v>#NAME?</v>
      </c>
      <c r="AF84" s="10" t="e">
        <f ca="1">_xll.SimulationInterval(AD84,0,)</f>
        <v>#NAME?</v>
      </c>
    </row>
    <row r="85" spans="1:32" x14ac:dyDescent="0.2">
      <c r="A85" s="8">
        <f>'Cash Flow Detail'!A86</f>
        <v>80</v>
      </c>
      <c r="B85" s="8">
        <f>'Cash Flow Detail'!B86</f>
        <v>120</v>
      </c>
      <c r="C85" s="9" t="e">
        <f ca="1">LN(_xll.LognormalValue(G$2,G$3))</f>
        <v>#NAME?</v>
      </c>
      <c r="D85" s="7" t="e">
        <f ca="1">('Cash Flow Detail'!$W86+D84)*(1+C85)</f>
        <v>#NAME?</v>
      </c>
      <c r="E85" s="7" t="e">
        <f ca="1">D85/(1+Inputs!$B$38)^'Cash Flow Detail'!$A86</f>
        <v>#NAME?</v>
      </c>
      <c r="F85" s="7" t="e">
        <f ca="1">_xll.SimulationMedian(E85)</f>
        <v>#NAME?</v>
      </c>
      <c r="G85" s="10" t="e">
        <f ca="1">_xll.SimulationInterval(E85,0,)</f>
        <v>#NAME?</v>
      </c>
      <c r="H85" s="9" t="e">
        <f ca="1">LN(_xll.LognormalValue(L$2,L$3))</f>
        <v>#NAME?</v>
      </c>
      <c r="I85" s="7" t="e">
        <f ca="1">('Cash Flow Detail'!$W86+I84)*(1+H85)</f>
        <v>#NAME?</v>
      </c>
      <c r="J85" s="7" t="e">
        <f ca="1">I85/(1+Inputs!$B$38)^'Cash Flow Detail'!$A86</f>
        <v>#NAME?</v>
      </c>
      <c r="K85" s="7" t="e">
        <f ca="1">_xll.SimulationMedian(J85)</f>
        <v>#NAME?</v>
      </c>
      <c r="L85" s="10" t="e">
        <f ca="1">_xll.SimulationInterval(J85,0,)</f>
        <v>#NAME?</v>
      </c>
      <c r="M85" s="9" t="e">
        <f ca="1">LN(_xll.LognormalValue(Q$2,Q$3))</f>
        <v>#NAME?</v>
      </c>
      <c r="N85" s="7" t="e">
        <f ca="1">('Cash Flow Detail'!$W86+N84)*(1+M85)</f>
        <v>#NAME?</v>
      </c>
      <c r="O85" s="7" t="e">
        <f ca="1">N85/(1+Inputs!$B$38)^'Cash Flow Detail'!$A86</f>
        <v>#NAME?</v>
      </c>
      <c r="P85" s="7" t="e">
        <f ca="1">_xll.SimulationMedian(O85)</f>
        <v>#NAME?</v>
      </c>
      <c r="Q85" s="10" t="e">
        <f ca="1">_xll.SimulationInterval(O85,0,)</f>
        <v>#NAME?</v>
      </c>
      <c r="R85" s="9" t="e">
        <f ca="1">LN(_xll.LognormalValue(V$2,V$3))</f>
        <v>#NAME?</v>
      </c>
      <c r="S85" s="7" t="e">
        <f ca="1">('Cash Flow Detail'!$W86+S84)*(1+R85)</f>
        <v>#NAME?</v>
      </c>
      <c r="T85" s="7" t="e">
        <f ca="1">S85/(1+Inputs!$B$38)^'Cash Flow Detail'!$A86</f>
        <v>#NAME?</v>
      </c>
      <c r="U85" s="7" t="e">
        <f ca="1">_xll.SimulationMedian(T85)</f>
        <v>#NAME?</v>
      </c>
      <c r="V85" s="10" t="e">
        <f ca="1">_xll.SimulationInterval(T85,0,)</f>
        <v>#NAME?</v>
      </c>
      <c r="W85" s="9" t="e">
        <f ca="1">LN(_xll.LognormalValue(AA$2,AA$3))</f>
        <v>#NAME?</v>
      </c>
      <c r="X85" s="7" t="e">
        <f ca="1">('Cash Flow Detail'!$W86+X84)*(1+W85)</f>
        <v>#NAME?</v>
      </c>
      <c r="Y85" s="7" t="e">
        <f ca="1">X85/(1+Inputs!$B$38)^'Cash Flow Detail'!$A86</f>
        <v>#NAME?</v>
      </c>
      <c r="Z85" s="7" t="e">
        <f ca="1">_xll.SimulationMedian(Y85)</f>
        <v>#NAME?</v>
      </c>
      <c r="AA85" s="10" t="e">
        <f ca="1">_xll.SimulationInterval(Y85,0,)</f>
        <v>#NAME?</v>
      </c>
      <c r="AB85" s="9" t="e">
        <f ca="1">LN(_xll.LognormalValue(AF$2,AF$3))</f>
        <v>#NAME?</v>
      </c>
      <c r="AC85" s="7" t="e">
        <f ca="1">('Cash Flow Detail'!$W86+AC84)*(1+AB85)</f>
        <v>#NAME?</v>
      </c>
      <c r="AD85" s="7" t="e">
        <f ca="1">AC85/(1+Inputs!$B$38)^'Cash Flow Detail'!$A86</f>
        <v>#NAME?</v>
      </c>
      <c r="AE85" s="7" t="e">
        <f ca="1">_xll.SimulationMedian(AD85)</f>
        <v>#NAME?</v>
      </c>
      <c r="AF85" s="10" t="e">
        <f ca="1">_xll.SimulationInterval(AD85,0,)</f>
        <v>#NAME?</v>
      </c>
    </row>
    <row r="86" spans="1:32" x14ac:dyDescent="0.2">
      <c r="A86" s="8">
        <f>'Cash Flow Detail'!A87</f>
        <v>81</v>
      </c>
      <c r="B86" s="8">
        <f>'Cash Flow Detail'!B87</f>
        <v>121</v>
      </c>
      <c r="C86" s="9" t="e">
        <f ca="1">LN(_xll.LognormalValue(G$2,G$3))</f>
        <v>#NAME?</v>
      </c>
      <c r="D86" s="7" t="e">
        <f ca="1">('Cash Flow Detail'!$W87+D85)*(1+C86)</f>
        <v>#NAME?</v>
      </c>
      <c r="E86" s="7" t="e">
        <f ca="1">D86/(1+Inputs!$B$38)^'Cash Flow Detail'!$A87</f>
        <v>#NAME?</v>
      </c>
      <c r="F86" s="7" t="e">
        <f ca="1">_xll.SimulationMedian(E86)</f>
        <v>#NAME?</v>
      </c>
      <c r="G86" s="10" t="e">
        <f ca="1">_xll.SimulationInterval(E86,0,)</f>
        <v>#NAME?</v>
      </c>
      <c r="H86" s="9" t="e">
        <f ca="1">LN(_xll.LognormalValue(L$2,L$3))</f>
        <v>#NAME?</v>
      </c>
      <c r="I86" s="7" t="e">
        <f ca="1">('Cash Flow Detail'!$W87+I85)*(1+H86)</f>
        <v>#NAME?</v>
      </c>
      <c r="J86" s="7" t="e">
        <f ca="1">I86/(1+Inputs!$B$38)^'Cash Flow Detail'!$A87</f>
        <v>#NAME?</v>
      </c>
      <c r="K86" s="7" t="e">
        <f ca="1">_xll.SimulationMedian(J86)</f>
        <v>#NAME?</v>
      </c>
      <c r="L86" s="10" t="e">
        <f ca="1">_xll.SimulationInterval(J86,0,)</f>
        <v>#NAME?</v>
      </c>
      <c r="M86" s="9" t="e">
        <f ca="1">LN(_xll.LognormalValue(Q$2,Q$3))</f>
        <v>#NAME?</v>
      </c>
      <c r="N86" s="7" t="e">
        <f ca="1">('Cash Flow Detail'!$W87+N85)*(1+M86)</f>
        <v>#NAME?</v>
      </c>
      <c r="O86" s="7" t="e">
        <f ca="1">N86/(1+Inputs!$B$38)^'Cash Flow Detail'!$A87</f>
        <v>#NAME?</v>
      </c>
      <c r="P86" s="7" t="e">
        <f ca="1">_xll.SimulationMedian(O86)</f>
        <v>#NAME?</v>
      </c>
      <c r="Q86" s="10" t="e">
        <f ca="1">_xll.SimulationInterval(O86,0,)</f>
        <v>#NAME?</v>
      </c>
      <c r="R86" s="9" t="e">
        <f ca="1">LN(_xll.LognormalValue(V$2,V$3))</f>
        <v>#NAME?</v>
      </c>
      <c r="S86" s="7" t="e">
        <f ca="1">('Cash Flow Detail'!$W87+S85)*(1+R86)</f>
        <v>#NAME?</v>
      </c>
      <c r="T86" s="7" t="e">
        <f ca="1">S86/(1+Inputs!$B$38)^'Cash Flow Detail'!$A87</f>
        <v>#NAME?</v>
      </c>
      <c r="U86" s="7" t="e">
        <f ca="1">_xll.SimulationMedian(T86)</f>
        <v>#NAME?</v>
      </c>
      <c r="V86" s="10" t="e">
        <f ca="1">_xll.SimulationInterval(T86,0,)</f>
        <v>#NAME?</v>
      </c>
      <c r="W86" s="9" t="e">
        <f ca="1">LN(_xll.LognormalValue(AA$2,AA$3))</f>
        <v>#NAME?</v>
      </c>
      <c r="X86" s="7" t="e">
        <f ca="1">('Cash Flow Detail'!$W87+X85)*(1+W86)</f>
        <v>#NAME?</v>
      </c>
      <c r="Y86" s="7" t="e">
        <f ca="1">X86/(1+Inputs!$B$38)^'Cash Flow Detail'!$A87</f>
        <v>#NAME?</v>
      </c>
      <c r="Z86" s="7" t="e">
        <f ca="1">_xll.SimulationMedian(Y86)</f>
        <v>#NAME?</v>
      </c>
      <c r="AA86" s="10" t="e">
        <f ca="1">_xll.SimulationInterval(Y86,0,)</f>
        <v>#NAME?</v>
      </c>
      <c r="AB86" s="9" t="e">
        <f ca="1">LN(_xll.LognormalValue(AF$2,AF$3))</f>
        <v>#NAME?</v>
      </c>
      <c r="AC86" s="7" t="e">
        <f ca="1">('Cash Flow Detail'!$W87+AC85)*(1+AB86)</f>
        <v>#NAME?</v>
      </c>
      <c r="AD86" s="7" t="e">
        <f ca="1">AC86/(1+Inputs!$B$38)^'Cash Flow Detail'!$A87</f>
        <v>#NAME?</v>
      </c>
      <c r="AE86" s="7" t="e">
        <f ca="1">_xll.SimulationMedian(AD86)</f>
        <v>#NAME?</v>
      </c>
      <c r="AF86" s="10" t="e">
        <f ca="1">_xll.SimulationInterval(AD86,0,)</f>
        <v>#NAME?</v>
      </c>
    </row>
    <row r="87" spans="1:32" x14ac:dyDescent="0.2">
      <c r="A87" s="8">
        <f>'Cash Flow Detail'!A88</f>
        <v>82</v>
      </c>
      <c r="B87" s="8">
        <f>'Cash Flow Detail'!B88</f>
        <v>122</v>
      </c>
      <c r="C87" s="9" t="e">
        <f ca="1">LN(_xll.LognormalValue(G$2,G$3))</f>
        <v>#NAME?</v>
      </c>
      <c r="D87" s="7" t="e">
        <f ca="1">('Cash Flow Detail'!$W88+D86)*(1+C87)</f>
        <v>#NAME?</v>
      </c>
      <c r="E87" s="7" t="e">
        <f ca="1">D87/(1+Inputs!$B$38)^'Cash Flow Detail'!$A88</f>
        <v>#NAME?</v>
      </c>
      <c r="F87" s="7" t="e">
        <f ca="1">_xll.SimulationMedian(E87)</f>
        <v>#NAME?</v>
      </c>
      <c r="G87" s="10" t="e">
        <f ca="1">_xll.SimulationInterval(E87,0,)</f>
        <v>#NAME?</v>
      </c>
      <c r="H87" s="9" t="e">
        <f ca="1">LN(_xll.LognormalValue(L$2,L$3))</f>
        <v>#NAME?</v>
      </c>
      <c r="I87" s="7" t="e">
        <f ca="1">('Cash Flow Detail'!$W88+I86)*(1+H87)</f>
        <v>#NAME?</v>
      </c>
      <c r="J87" s="7" t="e">
        <f ca="1">I87/(1+Inputs!$B$38)^'Cash Flow Detail'!$A88</f>
        <v>#NAME?</v>
      </c>
      <c r="K87" s="7" t="e">
        <f ca="1">_xll.SimulationMedian(J87)</f>
        <v>#NAME?</v>
      </c>
      <c r="L87" s="10" t="e">
        <f ca="1">_xll.SimulationInterval(J87,0,)</f>
        <v>#NAME?</v>
      </c>
      <c r="M87" s="9" t="e">
        <f ca="1">LN(_xll.LognormalValue(Q$2,Q$3))</f>
        <v>#NAME?</v>
      </c>
      <c r="N87" s="7" t="e">
        <f ca="1">('Cash Flow Detail'!$W88+N86)*(1+M87)</f>
        <v>#NAME?</v>
      </c>
      <c r="O87" s="7" t="e">
        <f ca="1">N87/(1+Inputs!$B$38)^'Cash Flow Detail'!$A88</f>
        <v>#NAME?</v>
      </c>
      <c r="P87" s="7" t="e">
        <f ca="1">_xll.SimulationMedian(O87)</f>
        <v>#NAME?</v>
      </c>
      <c r="Q87" s="10" t="e">
        <f ca="1">_xll.SimulationInterval(O87,0,)</f>
        <v>#NAME?</v>
      </c>
      <c r="R87" s="9" t="e">
        <f ca="1">LN(_xll.LognormalValue(V$2,V$3))</f>
        <v>#NAME?</v>
      </c>
      <c r="S87" s="7" t="e">
        <f ca="1">('Cash Flow Detail'!$W88+S86)*(1+R87)</f>
        <v>#NAME?</v>
      </c>
      <c r="T87" s="7" t="e">
        <f ca="1">S87/(1+Inputs!$B$38)^'Cash Flow Detail'!$A88</f>
        <v>#NAME?</v>
      </c>
      <c r="U87" s="7" t="e">
        <f ca="1">_xll.SimulationMedian(T87)</f>
        <v>#NAME?</v>
      </c>
      <c r="V87" s="10" t="e">
        <f ca="1">_xll.SimulationInterval(T87,0,)</f>
        <v>#NAME?</v>
      </c>
      <c r="W87" s="9" t="e">
        <f ca="1">LN(_xll.LognormalValue(AA$2,AA$3))</f>
        <v>#NAME?</v>
      </c>
      <c r="X87" s="7" t="e">
        <f ca="1">('Cash Flow Detail'!$W88+X86)*(1+W87)</f>
        <v>#NAME?</v>
      </c>
      <c r="Y87" s="7" t="e">
        <f ca="1">X87/(1+Inputs!$B$38)^'Cash Flow Detail'!$A88</f>
        <v>#NAME?</v>
      </c>
      <c r="Z87" s="7" t="e">
        <f ca="1">_xll.SimulationMedian(Y87)</f>
        <v>#NAME?</v>
      </c>
      <c r="AA87" s="10" t="e">
        <f ca="1">_xll.SimulationInterval(Y87,0,)</f>
        <v>#NAME?</v>
      </c>
      <c r="AB87" s="9" t="e">
        <f ca="1">LN(_xll.LognormalValue(AF$2,AF$3))</f>
        <v>#NAME?</v>
      </c>
      <c r="AC87" s="7" t="e">
        <f ca="1">('Cash Flow Detail'!$W88+AC86)*(1+AB87)</f>
        <v>#NAME?</v>
      </c>
      <c r="AD87" s="7" t="e">
        <f ca="1">AC87/(1+Inputs!$B$38)^'Cash Flow Detail'!$A88</f>
        <v>#NAME?</v>
      </c>
      <c r="AE87" s="7" t="e">
        <f ca="1">_xll.SimulationMedian(AD87)</f>
        <v>#NAME?</v>
      </c>
      <c r="AF87" s="10" t="e">
        <f ca="1">_xll.SimulationInterval(AD87,0,)</f>
        <v>#NAME?</v>
      </c>
    </row>
    <row r="88" spans="1:32" x14ac:dyDescent="0.2">
      <c r="A88" s="8">
        <f>'Cash Flow Detail'!A89</f>
        <v>83</v>
      </c>
      <c r="B88" s="8">
        <f>'Cash Flow Detail'!B89</f>
        <v>123</v>
      </c>
      <c r="C88" s="9" t="e">
        <f ca="1">LN(_xll.LognormalValue(G$2,G$3))</f>
        <v>#NAME?</v>
      </c>
      <c r="D88" s="7" t="e">
        <f ca="1">('Cash Flow Detail'!$W89+D87)*(1+C88)</f>
        <v>#NAME?</v>
      </c>
      <c r="E88" s="7" t="e">
        <f ca="1">D88/(1+Inputs!$B$38)^'Cash Flow Detail'!$A89</f>
        <v>#NAME?</v>
      </c>
      <c r="F88" s="7" t="e">
        <f ca="1">_xll.SimulationMedian(E88)</f>
        <v>#NAME?</v>
      </c>
      <c r="G88" s="10" t="e">
        <f ca="1">_xll.SimulationInterval(E88,0,)</f>
        <v>#NAME?</v>
      </c>
      <c r="H88" s="9" t="e">
        <f ca="1">LN(_xll.LognormalValue(L$2,L$3))</f>
        <v>#NAME?</v>
      </c>
      <c r="I88" s="7" t="e">
        <f ca="1">('Cash Flow Detail'!$W89+I87)*(1+H88)</f>
        <v>#NAME?</v>
      </c>
      <c r="J88" s="7" t="e">
        <f ca="1">I88/(1+Inputs!$B$38)^'Cash Flow Detail'!$A89</f>
        <v>#NAME?</v>
      </c>
      <c r="K88" s="7" t="e">
        <f ca="1">_xll.SimulationMedian(J88)</f>
        <v>#NAME?</v>
      </c>
      <c r="L88" s="10" t="e">
        <f ca="1">_xll.SimulationInterval(J88,0,)</f>
        <v>#NAME?</v>
      </c>
      <c r="M88" s="9" t="e">
        <f ca="1">LN(_xll.LognormalValue(Q$2,Q$3))</f>
        <v>#NAME?</v>
      </c>
      <c r="N88" s="7" t="e">
        <f ca="1">('Cash Flow Detail'!$W89+N87)*(1+M88)</f>
        <v>#NAME?</v>
      </c>
      <c r="O88" s="7" t="e">
        <f ca="1">N88/(1+Inputs!$B$38)^'Cash Flow Detail'!$A89</f>
        <v>#NAME?</v>
      </c>
      <c r="P88" s="7" t="e">
        <f ca="1">_xll.SimulationMedian(O88)</f>
        <v>#NAME?</v>
      </c>
      <c r="Q88" s="10" t="e">
        <f ca="1">_xll.SimulationInterval(O88,0,)</f>
        <v>#NAME?</v>
      </c>
      <c r="R88" s="9" t="e">
        <f ca="1">LN(_xll.LognormalValue(V$2,V$3))</f>
        <v>#NAME?</v>
      </c>
      <c r="S88" s="7" t="e">
        <f ca="1">('Cash Flow Detail'!$W89+S87)*(1+R88)</f>
        <v>#NAME?</v>
      </c>
      <c r="T88" s="7" t="e">
        <f ca="1">S88/(1+Inputs!$B$38)^'Cash Flow Detail'!$A89</f>
        <v>#NAME?</v>
      </c>
      <c r="U88" s="7" t="e">
        <f ca="1">_xll.SimulationMedian(T88)</f>
        <v>#NAME?</v>
      </c>
      <c r="V88" s="10" t="e">
        <f ca="1">_xll.SimulationInterval(T88,0,)</f>
        <v>#NAME?</v>
      </c>
      <c r="W88" s="9" t="e">
        <f ca="1">LN(_xll.LognormalValue(AA$2,AA$3))</f>
        <v>#NAME?</v>
      </c>
      <c r="X88" s="7" t="e">
        <f ca="1">('Cash Flow Detail'!$W89+X87)*(1+W88)</f>
        <v>#NAME?</v>
      </c>
      <c r="Y88" s="7" t="e">
        <f ca="1">X88/(1+Inputs!$B$38)^'Cash Flow Detail'!$A89</f>
        <v>#NAME?</v>
      </c>
      <c r="Z88" s="7" t="e">
        <f ca="1">_xll.SimulationMedian(Y88)</f>
        <v>#NAME?</v>
      </c>
      <c r="AA88" s="10" t="e">
        <f ca="1">_xll.SimulationInterval(Y88,0,)</f>
        <v>#NAME?</v>
      </c>
      <c r="AB88" s="9" t="e">
        <f ca="1">LN(_xll.LognormalValue(AF$2,AF$3))</f>
        <v>#NAME?</v>
      </c>
      <c r="AC88" s="7" t="e">
        <f ca="1">('Cash Flow Detail'!$W89+AC87)*(1+AB88)</f>
        <v>#NAME?</v>
      </c>
      <c r="AD88" s="7" t="e">
        <f ca="1">AC88/(1+Inputs!$B$38)^'Cash Flow Detail'!$A89</f>
        <v>#NAME?</v>
      </c>
      <c r="AE88" s="7" t="e">
        <f ca="1">_xll.SimulationMedian(AD88)</f>
        <v>#NAME?</v>
      </c>
      <c r="AF88" s="10" t="e">
        <f ca="1">_xll.SimulationInterval(AD88,0,)</f>
        <v>#NAME?</v>
      </c>
    </row>
    <row r="89" spans="1:32" x14ac:dyDescent="0.2">
      <c r="A89" s="8">
        <f>'Cash Flow Detail'!A90</f>
        <v>84</v>
      </c>
      <c r="B89" s="8">
        <f>'Cash Flow Detail'!B90</f>
        <v>124</v>
      </c>
      <c r="C89" s="9" t="e">
        <f ca="1">LN(_xll.LognormalValue(G$2,G$3))</f>
        <v>#NAME?</v>
      </c>
      <c r="D89" s="7" t="e">
        <f ca="1">('Cash Flow Detail'!$W90+D88)*(1+C89)</f>
        <v>#NAME?</v>
      </c>
      <c r="E89" s="7" t="e">
        <f ca="1">D89/(1+Inputs!$B$38)^'Cash Flow Detail'!$A90</f>
        <v>#NAME?</v>
      </c>
      <c r="F89" s="7" t="e">
        <f ca="1">_xll.SimulationMedian(E89)</f>
        <v>#NAME?</v>
      </c>
      <c r="G89" s="10" t="e">
        <f ca="1">_xll.SimulationInterval(E89,0,)</f>
        <v>#NAME?</v>
      </c>
      <c r="H89" s="9" t="e">
        <f ca="1">LN(_xll.LognormalValue(L$2,L$3))</f>
        <v>#NAME?</v>
      </c>
      <c r="I89" s="7" t="e">
        <f ca="1">('Cash Flow Detail'!$W90+I88)*(1+H89)</f>
        <v>#NAME?</v>
      </c>
      <c r="J89" s="7" t="e">
        <f ca="1">I89/(1+Inputs!$B$38)^'Cash Flow Detail'!$A90</f>
        <v>#NAME?</v>
      </c>
      <c r="K89" s="7" t="e">
        <f ca="1">_xll.SimulationMedian(J89)</f>
        <v>#NAME?</v>
      </c>
      <c r="L89" s="10" t="e">
        <f ca="1">_xll.SimulationInterval(J89,0,)</f>
        <v>#NAME?</v>
      </c>
      <c r="M89" s="9" t="e">
        <f ca="1">LN(_xll.LognormalValue(Q$2,Q$3))</f>
        <v>#NAME?</v>
      </c>
      <c r="N89" s="7" t="e">
        <f ca="1">('Cash Flow Detail'!$W90+N88)*(1+M89)</f>
        <v>#NAME?</v>
      </c>
      <c r="O89" s="7" t="e">
        <f ca="1">N89/(1+Inputs!$B$38)^'Cash Flow Detail'!$A90</f>
        <v>#NAME?</v>
      </c>
      <c r="P89" s="7" t="e">
        <f ca="1">_xll.SimulationMedian(O89)</f>
        <v>#NAME?</v>
      </c>
      <c r="Q89" s="10" t="e">
        <f ca="1">_xll.SimulationInterval(O89,0,)</f>
        <v>#NAME?</v>
      </c>
      <c r="R89" s="9" t="e">
        <f ca="1">LN(_xll.LognormalValue(V$2,V$3))</f>
        <v>#NAME?</v>
      </c>
      <c r="S89" s="7" t="e">
        <f ca="1">('Cash Flow Detail'!$W90+S88)*(1+R89)</f>
        <v>#NAME?</v>
      </c>
      <c r="T89" s="7" t="e">
        <f ca="1">S89/(1+Inputs!$B$38)^'Cash Flow Detail'!$A90</f>
        <v>#NAME?</v>
      </c>
      <c r="U89" s="7" t="e">
        <f ca="1">_xll.SimulationMedian(T89)</f>
        <v>#NAME?</v>
      </c>
      <c r="V89" s="10" t="e">
        <f ca="1">_xll.SimulationInterval(T89,0,)</f>
        <v>#NAME?</v>
      </c>
      <c r="W89" s="9" t="e">
        <f ca="1">LN(_xll.LognormalValue(AA$2,AA$3))</f>
        <v>#NAME?</v>
      </c>
      <c r="X89" s="7" t="e">
        <f ca="1">('Cash Flow Detail'!$W90+X88)*(1+W89)</f>
        <v>#NAME?</v>
      </c>
      <c r="Y89" s="7" t="e">
        <f ca="1">X89/(1+Inputs!$B$38)^'Cash Flow Detail'!$A90</f>
        <v>#NAME?</v>
      </c>
      <c r="Z89" s="7" t="e">
        <f ca="1">_xll.SimulationMedian(Y89)</f>
        <v>#NAME?</v>
      </c>
      <c r="AA89" s="10" t="e">
        <f ca="1">_xll.SimulationInterval(Y89,0,)</f>
        <v>#NAME?</v>
      </c>
      <c r="AB89" s="9" t="e">
        <f ca="1">LN(_xll.LognormalValue(AF$2,AF$3))</f>
        <v>#NAME?</v>
      </c>
      <c r="AC89" s="7" t="e">
        <f ca="1">('Cash Flow Detail'!$W90+AC88)*(1+AB89)</f>
        <v>#NAME?</v>
      </c>
      <c r="AD89" s="7" t="e">
        <f ca="1">AC89/(1+Inputs!$B$38)^'Cash Flow Detail'!$A90</f>
        <v>#NAME?</v>
      </c>
      <c r="AE89" s="7" t="e">
        <f ca="1">_xll.SimulationMedian(AD89)</f>
        <v>#NAME?</v>
      </c>
      <c r="AF89" s="10" t="e">
        <f ca="1">_xll.SimulationInterval(AD89,0,)</f>
        <v>#NAME?</v>
      </c>
    </row>
    <row r="90" spans="1:32" x14ac:dyDescent="0.2">
      <c r="A90" s="8">
        <f>'Cash Flow Detail'!A91</f>
        <v>85</v>
      </c>
      <c r="B90" s="8">
        <f>'Cash Flow Detail'!B91</f>
        <v>125</v>
      </c>
      <c r="C90" s="9" t="e">
        <f ca="1">LN(_xll.LognormalValue(G$2,G$3))</f>
        <v>#NAME?</v>
      </c>
      <c r="D90" s="7" t="e">
        <f ca="1">('Cash Flow Detail'!$W91+D89)*(1+C90)</f>
        <v>#NAME?</v>
      </c>
      <c r="E90" s="7" t="e">
        <f ca="1">D90/(1+Inputs!$B$38)^'Cash Flow Detail'!$A91</f>
        <v>#NAME?</v>
      </c>
      <c r="F90" s="7" t="e">
        <f ca="1">_xll.SimulationMedian(E90)</f>
        <v>#NAME?</v>
      </c>
      <c r="G90" s="10" t="e">
        <f ca="1">_xll.SimulationInterval(E90,0,)</f>
        <v>#NAME?</v>
      </c>
      <c r="H90" s="9" t="e">
        <f ca="1">LN(_xll.LognormalValue(L$2,L$3))</f>
        <v>#NAME?</v>
      </c>
      <c r="I90" s="7" t="e">
        <f ca="1">('Cash Flow Detail'!$W91+I89)*(1+H90)</f>
        <v>#NAME?</v>
      </c>
      <c r="J90" s="7" t="e">
        <f ca="1">I90/(1+Inputs!$B$38)^'Cash Flow Detail'!$A91</f>
        <v>#NAME?</v>
      </c>
      <c r="K90" s="7" t="e">
        <f ca="1">_xll.SimulationMedian(J90)</f>
        <v>#NAME?</v>
      </c>
      <c r="L90" s="10" t="e">
        <f ca="1">_xll.SimulationInterval(J90,0,)</f>
        <v>#NAME?</v>
      </c>
      <c r="M90" s="9" t="e">
        <f ca="1">LN(_xll.LognormalValue(Q$2,Q$3))</f>
        <v>#NAME?</v>
      </c>
      <c r="N90" s="7" t="e">
        <f ca="1">('Cash Flow Detail'!$W91+N89)*(1+M90)</f>
        <v>#NAME?</v>
      </c>
      <c r="O90" s="7" t="e">
        <f ca="1">N90/(1+Inputs!$B$38)^'Cash Flow Detail'!$A91</f>
        <v>#NAME?</v>
      </c>
      <c r="P90" s="7" t="e">
        <f ca="1">_xll.SimulationMedian(O90)</f>
        <v>#NAME?</v>
      </c>
      <c r="Q90" s="10" t="e">
        <f ca="1">_xll.SimulationInterval(O90,0,)</f>
        <v>#NAME?</v>
      </c>
      <c r="R90" s="9" t="e">
        <f ca="1">LN(_xll.LognormalValue(V$2,V$3))</f>
        <v>#NAME?</v>
      </c>
      <c r="S90" s="7" t="e">
        <f ca="1">('Cash Flow Detail'!$W91+S89)*(1+R90)</f>
        <v>#NAME?</v>
      </c>
      <c r="T90" s="7" t="e">
        <f ca="1">S90/(1+Inputs!$B$38)^'Cash Flow Detail'!$A91</f>
        <v>#NAME?</v>
      </c>
      <c r="U90" s="7" t="e">
        <f ca="1">_xll.SimulationMedian(T90)</f>
        <v>#NAME?</v>
      </c>
      <c r="V90" s="10" t="e">
        <f ca="1">_xll.SimulationInterval(T90,0,)</f>
        <v>#NAME?</v>
      </c>
      <c r="W90" s="9" t="e">
        <f ca="1">LN(_xll.LognormalValue(AA$2,AA$3))</f>
        <v>#NAME?</v>
      </c>
      <c r="X90" s="7" t="e">
        <f ca="1">('Cash Flow Detail'!$W91+X89)*(1+W90)</f>
        <v>#NAME?</v>
      </c>
      <c r="Y90" s="7" t="e">
        <f ca="1">X90/(1+Inputs!$B$38)^'Cash Flow Detail'!$A91</f>
        <v>#NAME?</v>
      </c>
      <c r="Z90" s="7" t="e">
        <f ca="1">_xll.SimulationMedian(Y90)</f>
        <v>#NAME?</v>
      </c>
      <c r="AA90" s="10" t="e">
        <f ca="1">_xll.SimulationInterval(Y90,0,)</f>
        <v>#NAME?</v>
      </c>
      <c r="AB90" s="9" t="e">
        <f ca="1">LN(_xll.LognormalValue(AF$2,AF$3))</f>
        <v>#NAME?</v>
      </c>
      <c r="AC90" s="7" t="e">
        <f ca="1">('Cash Flow Detail'!$W91+AC89)*(1+AB90)</f>
        <v>#NAME?</v>
      </c>
      <c r="AD90" s="7" t="e">
        <f ca="1">AC90/(1+Inputs!$B$38)^'Cash Flow Detail'!$A91</f>
        <v>#NAME?</v>
      </c>
      <c r="AE90" s="7" t="e">
        <f ca="1">_xll.SimulationMedian(AD90)</f>
        <v>#NAME?</v>
      </c>
      <c r="AF90" s="10" t="e">
        <f ca="1">_xll.SimulationInterval(AD90,0,)</f>
        <v>#NAME?</v>
      </c>
    </row>
    <row r="91" spans="1:32" x14ac:dyDescent="0.2">
      <c r="A91" s="8">
        <f>'Cash Flow Detail'!A92</f>
        <v>86</v>
      </c>
      <c r="B91" s="8">
        <f>'Cash Flow Detail'!B92</f>
        <v>126</v>
      </c>
      <c r="C91" s="9" t="e">
        <f ca="1">LN(_xll.LognormalValue(G$2,G$3))</f>
        <v>#NAME?</v>
      </c>
      <c r="D91" s="7" t="e">
        <f ca="1">('Cash Flow Detail'!$W92+D90)*(1+C91)</f>
        <v>#NAME?</v>
      </c>
      <c r="E91" s="7" t="e">
        <f ca="1">D91/(1+Inputs!$B$38)^'Cash Flow Detail'!$A92</f>
        <v>#NAME?</v>
      </c>
      <c r="F91" s="7" t="e">
        <f ca="1">_xll.SimulationMedian(E91)</f>
        <v>#NAME?</v>
      </c>
      <c r="G91" s="10" t="e">
        <f ca="1">_xll.SimulationInterval(E91,0,)</f>
        <v>#NAME?</v>
      </c>
      <c r="H91" s="9" t="e">
        <f ca="1">LN(_xll.LognormalValue(L$2,L$3))</f>
        <v>#NAME?</v>
      </c>
      <c r="I91" s="7" t="e">
        <f ca="1">('Cash Flow Detail'!$W92+I90)*(1+H91)</f>
        <v>#NAME?</v>
      </c>
      <c r="J91" s="7" t="e">
        <f ca="1">I91/(1+Inputs!$B$38)^'Cash Flow Detail'!$A92</f>
        <v>#NAME?</v>
      </c>
      <c r="K91" s="7" t="e">
        <f ca="1">_xll.SimulationMedian(J91)</f>
        <v>#NAME?</v>
      </c>
      <c r="L91" s="10" t="e">
        <f ca="1">_xll.SimulationInterval(J91,0,)</f>
        <v>#NAME?</v>
      </c>
      <c r="M91" s="9" t="e">
        <f ca="1">LN(_xll.LognormalValue(Q$2,Q$3))</f>
        <v>#NAME?</v>
      </c>
      <c r="N91" s="7" t="e">
        <f ca="1">('Cash Flow Detail'!$W92+N90)*(1+M91)</f>
        <v>#NAME?</v>
      </c>
      <c r="O91" s="7" t="e">
        <f ca="1">N91/(1+Inputs!$B$38)^'Cash Flow Detail'!$A92</f>
        <v>#NAME?</v>
      </c>
      <c r="P91" s="7" t="e">
        <f ca="1">_xll.SimulationMedian(O91)</f>
        <v>#NAME?</v>
      </c>
      <c r="Q91" s="10" t="e">
        <f ca="1">_xll.SimulationInterval(O91,0,)</f>
        <v>#NAME?</v>
      </c>
      <c r="R91" s="9" t="e">
        <f ca="1">LN(_xll.LognormalValue(V$2,V$3))</f>
        <v>#NAME?</v>
      </c>
      <c r="S91" s="7" t="e">
        <f ca="1">('Cash Flow Detail'!$W92+S90)*(1+R91)</f>
        <v>#NAME?</v>
      </c>
      <c r="T91" s="7" t="e">
        <f ca="1">S91/(1+Inputs!$B$38)^'Cash Flow Detail'!$A92</f>
        <v>#NAME?</v>
      </c>
      <c r="U91" s="7" t="e">
        <f ca="1">_xll.SimulationMedian(T91)</f>
        <v>#NAME?</v>
      </c>
      <c r="V91" s="10" t="e">
        <f ca="1">_xll.SimulationInterval(T91,0,)</f>
        <v>#NAME?</v>
      </c>
      <c r="W91" s="9" t="e">
        <f ca="1">LN(_xll.LognormalValue(AA$2,AA$3))</f>
        <v>#NAME?</v>
      </c>
      <c r="X91" s="7" t="e">
        <f ca="1">('Cash Flow Detail'!$W92+X90)*(1+W91)</f>
        <v>#NAME?</v>
      </c>
      <c r="Y91" s="7" t="e">
        <f ca="1">X91/(1+Inputs!$B$38)^'Cash Flow Detail'!$A92</f>
        <v>#NAME?</v>
      </c>
      <c r="Z91" s="7" t="e">
        <f ca="1">_xll.SimulationMedian(Y91)</f>
        <v>#NAME?</v>
      </c>
      <c r="AA91" s="10" t="e">
        <f ca="1">_xll.SimulationInterval(Y91,0,)</f>
        <v>#NAME?</v>
      </c>
      <c r="AB91" s="9" t="e">
        <f ca="1">LN(_xll.LognormalValue(AF$2,AF$3))</f>
        <v>#NAME?</v>
      </c>
      <c r="AC91" s="7" t="e">
        <f ca="1">('Cash Flow Detail'!$W92+AC90)*(1+AB91)</f>
        <v>#NAME?</v>
      </c>
      <c r="AD91" s="7" t="e">
        <f ca="1">AC91/(1+Inputs!$B$38)^'Cash Flow Detail'!$A92</f>
        <v>#NAME?</v>
      </c>
      <c r="AE91" s="7" t="e">
        <f ca="1">_xll.SimulationMedian(AD91)</f>
        <v>#NAME?</v>
      </c>
      <c r="AF91" s="10" t="e">
        <f ca="1">_xll.SimulationInterval(AD91,0,)</f>
        <v>#NAME?</v>
      </c>
    </row>
    <row r="92" spans="1:32" x14ac:dyDescent="0.2">
      <c r="A92" s="8">
        <f>'Cash Flow Detail'!A93</f>
        <v>87</v>
      </c>
      <c r="B92" s="8">
        <f>'Cash Flow Detail'!B93</f>
        <v>127</v>
      </c>
      <c r="C92" s="9" t="e">
        <f ca="1">LN(_xll.LognormalValue(G$2,G$3))</f>
        <v>#NAME?</v>
      </c>
      <c r="D92" s="7" t="e">
        <f ca="1">('Cash Flow Detail'!$W93+D91)*(1+C92)</f>
        <v>#NAME?</v>
      </c>
      <c r="E92" s="7" t="e">
        <f ca="1">D92/(1+Inputs!$B$38)^'Cash Flow Detail'!$A93</f>
        <v>#NAME?</v>
      </c>
      <c r="F92" s="7" t="e">
        <f ca="1">_xll.SimulationMedian(E92)</f>
        <v>#NAME?</v>
      </c>
      <c r="G92" s="10" t="e">
        <f ca="1">_xll.SimulationInterval(E92,0,)</f>
        <v>#NAME?</v>
      </c>
      <c r="H92" s="9" t="e">
        <f ca="1">LN(_xll.LognormalValue(L$2,L$3))</f>
        <v>#NAME?</v>
      </c>
      <c r="I92" s="7" t="e">
        <f ca="1">('Cash Flow Detail'!$W93+I91)*(1+H92)</f>
        <v>#NAME?</v>
      </c>
      <c r="J92" s="7" t="e">
        <f ca="1">I92/(1+Inputs!$B$38)^'Cash Flow Detail'!$A93</f>
        <v>#NAME?</v>
      </c>
      <c r="K92" s="7" t="e">
        <f ca="1">_xll.SimulationMedian(J92)</f>
        <v>#NAME?</v>
      </c>
      <c r="L92" s="10" t="e">
        <f ca="1">_xll.SimulationInterval(J92,0,)</f>
        <v>#NAME?</v>
      </c>
      <c r="M92" s="9" t="e">
        <f ca="1">LN(_xll.LognormalValue(Q$2,Q$3))</f>
        <v>#NAME?</v>
      </c>
      <c r="N92" s="7" t="e">
        <f ca="1">('Cash Flow Detail'!$W93+N91)*(1+M92)</f>
        <v>#NAME?</v>
      </c>
      <c r="O92" s="7" t="e">
        <f ca="1">N92/(1+Inputs!$B$38)^'Cash Flow Detail'!$A93</f>
        <v>#NAME?</v>
      </c>
      <c r="P92" s="7" t="e">
        <f ca="1">_xll.SimulationMedian(O92)</f>
        <v>#NAME?</v>
      </c>
      <c r="Q92" s="10" t="e">
        <f ca="1">_xll.SimulationInterval(O92,0,)</f>
        <v>#NAME?</v>
      </c>
      <c r="R92" s="9" t="e">
        <f ca="1">LN(_xll.LognormalValue(V$2,V$3))</f>
        <v>#NAME?</v>
      </c>
      <c r="S92" s="7" t="e">
        <f ca="1">('Cash Flow Detail'!$W93+S91)*(1+R92)</f>
        <v>#NAME?</v>
      </c>
      <c r="T92" s="7" t="e">
        <f ca="1">S92/(1+Inputs!$B$38)^'Cash Flow Detail'!$A93</f>
        <v>#NAME?</v>
      </c>
      <c r="U92" s="7" t="e">
        <f ca="1">_xll.SimulationMedian(T92)</f>
        <v>#NAME?</v>
      </c>
      <c r="V92" s="10" t="e">
        <f ca="1">_xll.SimulationInterval(T92,0,)</f>
        <v>#NAME?</v>
      </c>
      <c r="W92" s="9" t="e">
        <f ca="1">LN(_xll.LognormalValue(AA$2,AA$3))</f>
        <v>#NAME?</v>
      </c>
      <c r="X92" s="7" t="e">
        <f ca="1">('Cash Flow Detail'!$W93+X91)*(1+W92)</f>
        <v>#NAME?</v>
      </c>
      <c r="Y92" s="7" t="e">
        <f ca="1">X92/(1+Inputs!$B$38)^'Cash Flow Detail'!$A93</f>
        <v>#NAME?</v>
      </c>
      <c r="Z92" s="7" t="e">
        <f ca="1">_xll.SimulationMedian(Y92)</f>
        <v>#NAME?</v>
      </c>
      <c r="AA92" s="10" t="e">
        <f ca="1">_xll.SimulationInterval(Y92,0,)</f>
        <v>#NAME?</v>
      </c>
      <c r="AB92" s="9" t="e">
        <f ca="1">LN(_xll.LognormalValue(AF$2,AF$3))</f>
        <v>#NAME?</v>
      </c>
      <c r="AC92" s="7" t="e">
        <f ca="1">('Cash Flow Detail'!$W93+AC91)*(1+AB92)</f>
        <v>#NAME?</v>
      </c>
      <c r="AD92" s="7" t="e">
        <f ca="1">AC92/(1+Inputs!$B$38)^'Cash Flow Detail'!$A93</f>
        <v>#NAME?</v>
      </c>
      <c r="AE92" s="7" t="e">
        <f ca="1">_xll.SimulationMedian(AD92)</f>
        <v>#NAME?</v>
      </c>
      <c r="AF92" s="10" t="e">
        <f ca="1">_xll.SimulationInterval(AD92,0,)</f>
        <v>#NAME?</v>
      </c>
    </row>
    <row r="93" spans="1:32" x14ac:dyDescent="0.2">
      <c r="A93" s="8">
        <f>'Cash Flow Detail'!A94</f>
        <v>88</v>
      </c>
      <c r="B93" s="8">
        <f>'Cash Flow Detail'!B94</f>
        <v>128</v>
      </c>
      <c r="C93" s="9" t="e">
        <f ca="1">LN(_xll.LognormalValue(G$2,G$3))</f>
        <v>#NAME?</v>
      </c>
      <c r="D93" s="7" t="e">
        <f ca="1">('Cash Flow Detail'!$W94+D92)*(1+C93)</f>
        <v>#NAME?</v>
      </c>
      <c r="E93" s="7" t="e">
        <f ca="1">D93/(1+Inputs!$B$38)^'Cash Flow Detail'!$A94</f>
        <v>#NAME?</v>
      </c>
      <c r="F93" s="7" t="e">
        <f ca="1">_xll.SimulationMedian(E93)</f>
        <v>#NAME?</v>
      </c>
      <c r="G93" s="10" t="e">
        <f ca="1">_xll.SimulationInterval(E93,0,)</f>
        <v>#NAME?</v>
      </c>
      <c r="H93" s="9" t="e">
        <f ca="1">LN(_xll.LognormalValue(L$2,L$3))</f>
        <v>#NAME?</v>
      </c>
      <c r="I93" s="7" t="e">
        <f ca="1">('Cash Flow Detail'!$W94+I92)*(1+H93)</f>
        <v>#NAME?</v>
      </c>
      <c r="J93" s="7" t="e">
        <f ca="1">I93/(1+Inputs!$B$38)^'Cash Flow Detail'!$A94</f>
        <v>#NAME?</v>
      </c>
      <c r="K93" s="7" t="e">
        <f ca="1">_xll.SimulationMedian(J93)</f>
        <v>#NAME?</v>
      </c>
      <c r="L93" s="10" t="e">
        <f ca="1">_xll.SimulationInterval(J93,0,)</f>
        <v>#NAME?</v>
      </c>
      <c r="M93" s="9" t="e">
        <f ca="1">LN(_xll.LognormalValue(Q$2,Q$3))</f>
        <v>#NAME?</v>
      </c>
      <c r="N93" s="7" t="e">
        <f ca="1">('Cash Flow Detail'!$W94+N92)*(1+M93)</f>
        <v>#NAME?</v>
      </c>
      <c r="O93" s="7" t="e">
        <f ca="1">N93/(1+Inputs!$B$38)^'Cash Flow Detail'!$A94</f>
        <v>#NAME?</v>
      </c>
      <c r="P93" s="7" t="e">
        <f ca="1">_xll.SimulationMedian(O93)</f>
        <v>#NAME?</v>
      </c>
      <c r="Q93" s="10" t="e">
        <f ca="1">_xll.SimulationInterval(O93,0,)</f>
        <v>#NAME?</v>
      </c>
      <c r="R93" s="9" t="e">
        <f ca="1">LN(_xll.LognormalValue(V$2,V$3))</f>
        <v>#NAME?</v>
      </c>
      <c r="S93" s="7" t="e">
        <f ca="1">('Cash Flow Detail'!$W94+S92)*(1+R93)</f>
        <v>#NAME?</v>
      </c>
      <c r="T93" s="7" t="e">
        <f ca="1">S93/(1+Inputs!$B$38)^'Cash Flow Detail'!$A94</f>
        <v>#NAME?</v>
      </c>
      <c r="U93" s="7" t="e">
        <f ca="1">_xll.SimulationMedian(T93)</f>
        <v>#NAME?</v>
      </c>
      <c r="V93" s="10" t="e">
        <f ca="1">_xll.SimulationInterval(T93,0,)</f>
        <v>#NAME?</v>
      </c>
      <c r="W93" s="9" t="e">
        <f ca="1">LN(_xll.LognormalValue(AA$2,AA$3))</f>
        <v>#NAME?</v>
      </c>
      <c r="X93" s="7" t="e">
        <f ca="1">('Cash Flow Detail'!$W94+X92)*(1+W93)</f>
        <v>#NAME?</v>
      </c>
      <c r="Y93" s="7" t="e">
        <f ca="1">X93/(1+Inputs!$B$38)^'Cash Flow Detail'!$A94</f>
        <v>#NAME?</v>
      </c>
      <c r="Z93" s="7" t="e">
        <f ca="1">_xll.SimulationMedian(Y93)</f>
        <v>#NAME?</v>
      </c>
      <c r="AA93" s="10" t="e">
        <f ca="1">_xll.SimulationInterval(Y93,0,)</f>
        <v>#NAME?</v>
      </c>
      <c r="AB93" s="9" t="e">
        <f ca="1">LN(_xll.LognormalValue(AF$2,AF$3))</f>
        <v>#NAME?</v>
      </c>
      <c r="AC93" s="7" t="e">
        <f ca="1">('Cash Flow Detail'!$W94+AC92)*(1+AB93)</f>
        <v>#NAME?</v>
      </c>
      <c r="AD93" s="7" t="e">
        <f ca="1">AC93/(1+Inputs!$B$38)^'Cash Flow Detail'!$A94</f>
        <v>#NAME?</v>
      </c>
      <c r="AE93" s="7" t="e">
        <f ca="1">_xll.SimulationMedian(AD93)</f>
        <v>#NAME?</v>
      </c>
      <c r="AF93" s="10" t="e">
        <f ca="1">_xll.SimulationInterval(AD93,0,)</f>
        <v>#NAME?</v>
      </c>
    </row>
    <row r="94" spans="1:32" x14ac:dyDescent="0.2">
      <c r="A94" s="8">
        <f>'Cash Flow Detail'!A95</f>
        <v>89</v>
      </c>
      <c r="B94" s="8">
        <f>'Cash Flow Detail'!B95</f>
        <v>129</v>
      </c>
      <c r="C94" s="9" t="e">
        <f ca="1">LN(_xll.LognormalValue(G$2,G$3))</f>
        <v>#NAME?</v>
      </c>
      <c r="D94" s="7" t="e">
        <f ca="1">('Cash Flow Detail'!$W95+D93)*(1+C94)</f>
        <v>#NAME?</v>
      </c>
      <c r="E94" s="7" t="e">
        <f ca="1">D94/(1+Inputs!$B$38)^'Cash Flow Detail'!$A95</f>
        <v>#NAME?</v>
      </c>
      <c r="F94" s="7" t="e">
        <f ca="1">_xll.SimulationMedian(E94)</f>
        <v>#NAME?</v>
      </c>
      <c r="G94" s="10" t="e">
        <f ca="1">_xll.SimulationInterval(E94,0,)</f>
        <v>#NAME?</v>
      </c>
      <c r="H94" s="9" t="e">
        <f ca="1">LN(_xll.LognormalValue(L$2,L$3))</f>
        <v>#NAME?</v>
      </c>
      <c r="I94" s="7" t="e">
        <f ca="1">('Cash Flow Detail'!$W95+I93)*(1+H94)</f>
        <v>#NAME?</v>
      </c>
      <c r="J94" s="7" t="e">
        <f ca="1">I94/(1+Inputs!$B$38)^'Cash Flow Detail'!$A95</f>
        <v>#NAME?</v>
      </c>
      <c r="K94" s="7" t="e">
        <f ca="1">_xll.SimulationMedian(J94)</f>
        <v>#NAME?</v>
      </c>
      <c r="L94" s="10" t="e">
        <f ca="1">_xll.SimulationInterval(J94,0,)</f>
        <v>#NAME?</v>
      </c>
      <c r="M94" s="9" t="e">
        <f ca="1">LN(_xll.LognormalValue(Q$2,Q$3))</f>
        <v>#NAME?</v>
      </c>
      <c r="N94" s="7" t="e">
        <f ca="1">('Cash Flow Detail'!$W95+N93)*(1+M94)</f>
        <v>#NAME?</v>
      </c>
      <c r="O94" s="7" t="e">
        <f ca="1">N94/(1+Inputs!$B$38)^'Cash Flow Detail'!$A95</f>
        <v>#NAME?</v>
      </c>
      <c r="P94" s="7" t="e">
        <f ca="1">_xll.SimulationMedian(O94)</f>
        <v>#NAME?</v>
      </c>
      <c r="Q94" s="10" t="e">
        <f ca="1">_xll.SimulationInterval(O94,0,)</f>
        <v>#NAME?</v>
      </c>
      <c r="R94" s="9" t="e">
        <f ca="1">LN(_xll.LognormalValue(V$2,V$3))</f>
        <v>#NAME?</v>
      </c>
      <c r="S94" s="7" t="e">
        <f ca="1">('Cash Flow Detail'!$W95+S93)*(1+R94)</f>
        <v>#NAME?</v>
      </c>
      <c r="T94" s="7" t="e">
        <f ca="1">S94/(1+Inputs!$B$38)^'Cash Flow Detail'!$A95</f>
        <v>#NAME?</v>
      </c>
      <c r="U94" s="7" t="e">
        <f ca="1">_xll.SimulationMedian(T94)</f>
        <v>#NAME?</v>
      </c>
      <c r="V94" s="10" t="e">
        <f ca="1">_xll.SimulationInterval(T94,0,)</f>
        <v>#NAME?</v>
      </c>
      <c r="W94" s="9" t="e">
        <f ca="1">LN(_xll.LognormalValue(AA$2,AA$3))</f>
        <v>#NAME?</v>
      </c>
      <c r="X94" s="7" t="e">
        <f ca="1">('Cash Flow Detail'!$W95+X93)*(1+W94)</f>
        <v>#NAME?</v>
      </c>
      <c r="Y94" s="7" t="e">
        <f ca="1">X94/(1+Inputs!$B$38)^'Cash Flow Detail'!$A95</f>
        <v>#NAME?</v>
      </c>
      <c r="Z94" s="7" t="e">
        <f ca="1">_xll.SimulationMedian(Y94)</f>
        <v>#NAME?</v>
      </c>
      <c r="AA94" s="10" t="e">
        <f ca="1">_xll.SimulationInterval(Y94,0,)</f>
        <v>#NAME?</v>
      </c>
      <c r="AB94" s="9" t="e">
        <f ca="1">LN(_xll.LognormalValue(AF$2,AF$3))</f>
        <v>#NAME?</v>
      </c>
      <c r="AC94" s="7" t="e">
        <f ca="1">('Cash Flow Detail'!$W95+AC93)*(1+AB94)</f>
        <v>#NAME?</v>
      </c>
      <c r="AD94" s="7" t="e">
        <f ca="1">AC94/(1+Inputs!$B$38)^'Cash Flow Detail'!$A95</f>
        <v>#NAME?</v>
      </c>
      <c r="AE94" s="7" t="e">
        <f ca="1">_xll.SimulationMedian(AD94)</f>
        <v>#NAME?</v>
      </c>
      <c r="AF94" s="10" t="e">
        <f ca="1">_xll.SimulationInterval(AD94,0,)</f>
        <v>#NAME?</v>
      </c>
    </row>
    <row r="95" spans="1:32" x14ac:dyDescent="0.2">
      <c r="A95" s="8">
        <f>'Cash Flow Detail'!A96</f>
        <v>90</v>
      </c>
      <c r="B95" s="8">
        <f>'Cash Flow Detail'!B96</f>
        <v>130</v>
      </c>
      <c r="C95" s="9" t="e">
        <f ca="1">LN(_xll.LognormalValue(G$2,G$3))</f>
        <v>#NAME?</v>
      </c>
      <c r="D95" s="7" t="e">
        <f ca="1">('Cash Flow Detail'!$W96+D94)*(1+C95)</f>
        <v>#NAME?</v>
      </c>
      <c r="E95" s="7" t="e">
        <f ca="1">D95/(1+Inputs!$B$38)^'Cash Flow Detail'!$A96</f>
        <v>#NAME?</v>
      </c>
      <c r="F95" s="7" t="e">
        <f ca="1">_xll.SimulationMedian(E95)</f>
        <v>#NAME?</v>
      </c>
      <c r="G95" s="10" t="e">
        <f ca="1">_xll.SimulationInterval(E95,0,)</f>
        <v>#NAME?</v>
      </c>
      <c r="H95" s="9" t="e">
        <f ca="1">LN(_xll.LognormalValue(L$2,L$3))</f>
        <v>#NAME?</v>
      </c>
      <c r="I95" s="7" t="e">
        <f ca="1">('Cash Flow Detail'!$W96+I94)*(1+H95)</f>
        <v>#NAME?</v>
      </c>
      <c r="J95" s="7" t="e">
        <f ca="1">I95/(1+Inputs!$B$38)^'Cash Flow Detail'!$A96</f>
        <v>#NAME?</v>
      </c>
      <c r="K95" s="7" t="e">
        <f ca="1">_xll.SimulationMedian(J95)</f>
        <v>#NAME?</v>
      </c>
      <c r="L95" s="10" t="e">
        <f ca="1">_xll.SimulationInterval(J95,0,)</f>
        <v>#NAME?</v>
      </c>
      <c r="M95" s="9" t="e">
        <f ca="1">LN(_xll.LognormalValue(Q$2,Q$3))</f>
        <v>#NAME?</v>
      </c>
      <c r="N95" s="7" t="e">
        <f ca="1">('Cash Flow Detail'!$W96+N94)*(1+M95)</f>
        <v>#NAME?</v>
      </c>
      <c r="O95" s="7" t="e">
        <f ca="1">N95/(1+Inputs!$B$38)^'Cash Flow Detail'!$A96</f>
        <v>#NAME?</v>
      </c>
      <c r="P95" s="7" t="e">
        <f ca="1">_xll.SimulationMedian(O95)</f>
        <v>#NAME?</v>
      </c>
      <c r="Q95" s="10" t="e">
        <f ca="1">_xll.SimulationInterval(O95,0,)</f>
        <v>#NAME?</v>
      </c>
      <c r="R95" s="9" t="e">
        <f ca="1">LN(_xll.LognormalValue(V$2,V$3))</f>
        <v>#NAME?</v>
      </c>
      <c r="S95" s="7" t="e">
        <f ca="1">('Cash Flow Detail'!$W96+S94)*(1+R95)</f>
        <v>#NAME?</v>
      </c>
      <c r="T95" s="7" t="e">
        <f ca="1">S95/(1+Inputs!$B$38)^'Cash Flow Detail'!$A96</f>
        <v>#NAME?</v>
      </c>
      <c r="U95" s="7" t="e">
        <f ca="1">_xll.SimulationMedian(T95)</f>
        <v>#NAME?</v>
      </c>
      <c r="V95" s="10" t="e">
        <f ca="1">_xll.SimulationInterval(T95,0,)</f>
        <v>#NAME?</v>
      </c>
      <c r="W95" s="9" t="e">
        <f ca="1">LN(_xll.LognormalValue(AA$2,AA$3))</f>
        <v>#NAME?</v>
      </c>
      <c r="X95" s="7" t="e">
        <f ca="1">('Cash Flow Detail'!$W96+X94)*(1+W95)</f>
        <v>#NAME?</v>
      </c>
      <c r="Y95" s="7" t="e">
        <f ca="1">X95/(1+Inputs!$B$38)^'Cash Flow Detail'!$A96</f>
        <v>#NAME?</v>
      </c>
      <c r="Z95" s="7" t="e">
        <f ca="1">_xll.SimulationMedian(Y95)</f>
        <v>#NAME?</v>
      </c>
      <c r="AA95" s="10" t="e">
        <f ca="1">_xll.SimulationInterval(Y95,0,)</f>
        <v>#NAME?</v>
      </c>
      <c r="AB95" s="9" t="e">
        <f ca="1">LN(_xll.LognormalValue(AF$2,AF$3))</f>
        <v>#NAME?</v>
      </c>
      <c r="AC95" s="7" t="e">
        <f ca="1">('Cash Flow Detail'!$W96+AC94)*(1+AB95)</f>
        <v>#NAME?</v>
      </c>
      <c r="AD95" s="7" t="e">
        <f ca="1">AC95/(1+Inputs!$B$38)^'Cash Flow Detail'!$A96</f>
        <v>#NAME?</v>
      </c>
      <c r="AE95" s="7" t="e">
        <f ca="1">_xll.SimulationMedian(AD95)</f>
        <v>#NAME?</v>
      </c>
      <c r="AF95" s="10" t="e">
        <f ca="1">_xll.SimulationInterval(AD95,0,)</f>
        <v>#NAME?</v>
      </c>
    </row>
    <row r="96" spans="1:32" x14ac:dyDescent="0.2">
      <c r="A96" s="8">
        <f>'Cash Flow Detail'!A97</f>
        <v>91</v>
      </c>
      <c r="B96" s="8">
        <f>'Cash Flow Detail'!B97</f>
        <v>131</v>
      </c>
      <c r="C96" s="9" t="e">
        <f ca="1">LN(_xll.LognormalValue(G$2,G$3))</f>
        <v>#NAME?</v>
      </c>
      <c r="D96" s="7" t="e">
        <f ca="1">('Cash Flow Detail'!$W97+D95)*(1+C96)</f>
        <v>#NAME?</v>
      </c>
      <c r="E96" s="7" t="e">
        <f ca="1">D96/(1+Inputs!$B$38)^'Cash Flow Detail'!$A97</f>
        <v>#NAME?</v>
      </c>
      <c r="F96" s="7" t="e">
        <f ca="1">_xll.SimulationMedian(E96)</f>
        <v>#NAME?</v>
      </c>
      <c r="G96" s="10" t="e">
        <f ca="1">_xll.SimulationInterval(E96,0,)</f>
        <v>#NAME?</v>
      </c>
      <c r="H96" s="9" t="e">
        <f ca="1">LN(_xll.LognormalValue(L$2,L$3))</f>
        <v>#NAME?</v>
      </c>
      <c r="I96" s="7" t="e">
        <f ca="1">('Cash Flow Detail'!$W97+I95)*(1+H96)</f>
        <v>#NAME?</v>
      </c>
      <c r="J96" s="7" t="e">
        <f ca="1">I96/(1+Inputs!$B$38)^'Cash Flow Detail'!$A97</f>
        <v>#NAME?</v>
      </c>
      <c r="K96" s="7" t="e">
        <f ca="1">_xll.SimulationMedian(J96)</f>
        <v>#NAME?</v>
      </c>
      <c r="L96" s="10" t="e">
        <f ca="1">_xll.SimulationInterval(J96,0,)</f>
        <v>#NAME?</v>
      </c>
      <c r="M96" s="9" t="e">
        <f ca="1">LN(_xll.LognormalValue(Q$2,Q$3))</f>
        <v>#NAME?</v>
      </c>
      <c r="N96" s="7" t="e">
        <f ca="1">('Cash Flow Detail'!$W97+N95)*(1+M96)</f>
        <v>#NAME?</v>
      </c>
      <c r="O96" s="7" t="e">
        <f ca="1">N96/(1+Inputs!$B$38)^'Cash Flow Detail'!$A97</f>
        <v>#NAME?</v>
      </c>
      <c r="P96" s="7" t="e">
        <f ca="1">_xll.SimulationMedian(O96)</f>
        <v>#NAME?</v>
      </c>
      <c r="Q96" s="10" t="e">
        <f ca="1">_xll.SimulationInterval(O96,0,)</f>
        <v>#NAME?</v>
      </c>
      <c r="R96" s="9" t="e">
        <f ca="1">LN(_xll.LognormalValue(V$2,V$3))</f>
        <v>#NAME?</v>
      </c>
      <c r="S96" s="7" t="e">
        <f ca="1">('Cash Flow Detail'!$W97+S95)*(1+R96)</f>
        <v>#NAME?</v>
      </c>
      <c r="T96" s="7" t="e">
        <f ca="1">S96/(1+Inputs!$B$38)^'Cash Flow Detail'!$A97</f>
        <v>#NAME?</v>
      </c>
      <c r="U96" s="7" t="e">
        <f ca="1">_xll.SimulationMedian(T96)</f>
        <v>#NAME?</v>
      </c>
      <c r="V96" s="10" t="e">
        <f ca="1">_xll.SimulationInterval(T96,0,)</f>
        <v>#NAME?</v>
      </c>
      <c r="W96" s="9" t="e">
        <f ca="1">LN(_xll.LognormalValue(AA$2,AA$3))</f>
        <v>#NAME?</v>
      </c>
      <c r="X96" s="7" t="e">
        <f ca="1">('Cash Flow Detail'!$W97+X95)*(1+W96)</f>
        <v>#NAME?</v>
      </c>
      <c r="Y96" s="7" t="e">
        <f ca="1">X96/(1+Inputs!$B$38)^'Cash Flow Detail'!$A97</f>
        <v>#NAME?</v>
      </c>
      <c r="Z96" s="7" t="e">
        <f ca="1">_xll.SimulationMedian(Y96)</f>
        <v>#NAME?</v>
      </c>
      <c r="AA96" s="10" t="e">
        <f ca="1">_xll.SimulationInterval(Y96,0,)</f>
        <v>#NAME?</v>
      </c>
      <c r="AB96" s="9" t="e">
        <f ca="1">LN(_xll.LognormalValue(AF$2,AF$3))</f>
        <v>#NAME?</v>
      </c>
      <c r="AC96" s="7" t="e">
        <f ca="1">('Cash Flow Detail'!$W97+AC95)*(1+AB96)</f>
        <v>#NAME?</v>
      </c>
      <c r="AD96" s="7" t="e">
        <f ca="1">AC96/(1+Inputs!$B$38)^'Cash Flow Detail'!$A97</f>
        <v>#NAME?</v>
      </c>
      <c r="AE96" s="7" t="e">
        <f ca="1">_xll.SimulationMedian(AD96)</f>
        <v>#NAME?</v>
      </c>
      <c r="AF96" s="10" t="e">
        <f ca="1">_xll.SimulationInterval(AD96,0,)</f>
        <v>#NAME?</v>
      </c>
    </row>
    <row r="97" spans="1:32" x14ac:dyDescent="0.2">
      <c r="A97" s="8">
        <f>'Cash Flow Detail'!A98</f>
        <v>92</v>
      </c>
      <c r="B97" s="8">
        <f>'Cash Flow Detail'!B98</f>
        <v>132</v>
      </c>
      <c r="C97" s="9" t="e">
        <f ca="1">LN(_xll.LognormalValue(G$2,G$3))</f>
        <v>#NAME?</v>
      </c>
      <c r="D97" s="7" t="e">
        <f ca="1">('Cash Flow Detail'!$W98+D96)*(1+C97)</f>
        <v>#NAME?</v>
      </c>
      <c r="E97" s="7" t="e">
        <f ca="1">D97/(1+Inputs!$B$38)^'Cash Flow Detail'!$A98</f>
        <v>#NAME?</v>
      </c>
      <c r="F97" s="7" t="e">
        <f ca="1">_xll.SimulationMedian(E97)</f>
        <v>#NAME?</v>
      </c>
      <c r="G97" s="10" t="e">
        <f ca="1">_xll.SimulationInterval(E97,0,)</f>
        <v>#NAME?</v>
      </c>
      <c r="H97" s="9" t="e">
        <f ca="1">LN(_xll.LognormalValue(L$2,L$3))</f>
        <v>#NAME?</v>
      </c>
      <c r="I97" s="7" t="e">
        <f ca="1">('Cash Flow Detail'!$W98+I96)*(1+H97)</f>
        <v>#NAME?</v>
      </c>
      <c r="J97" s="7" t="e">
        <f ca="1">I97/(1+Inputs!$B$38)^'Cash Flow Detail'!$A98</f>
        <v>#NAME?</v>
      </c>
      <c r="K97" s="7" t="e">
        <f ca="1">_xll.SimulationMedian(J97)</f>
        <v>#NAME?</v>
      </c>
      <c r="L97" s="10" t="e">
        <f ca="1">_xll.SimulationInterval(J97,0,)</f>
        <v>#NAME?</v>
      </c>
      <c r="M97" s="9" t="e">
        <f ca="1">LN(_xll.LognormalValue(Q$2,Q$3))</f>
        <v>#NAME?</v>
      </c>
      <c r="N97" s="7" t="e">
        <f ca="1">('Cash Flow Detail'!$W98+N96)*(1+M97)</f>
        <v>#NAME?</v>
      </c>
      <c r="O97" s="7" t="e">
        <f ca="1">N97/(1+Inputs!$B$38)^'Cash Flow Detail'!$A98</f>
        <v>#NAME?</v>
      </c>
      <c r="P97" s="7" t="e">
        <f ca="1">_xll.SimulationMedian(O97)</f>
        <v>#NAME?</v>
      </c>
      <c r="Q97" s="10" t="e">
        <f ca="1">_xll.SimulationInterval(O97,0,)</f>
        <v>#NAME?</v>
      </c>
      <c r="R97" s="9" t="e">
        <f ca="1">LN(_xll.LognormalValue(V$2,V$3))</f>
        <v>#NAME?</v>
      </c>
      <c r="S97" s="7" t="e">
        <f ca="1">('Cash Flow Detail'!$W98+S96)*(1+R97)</f>
        <v>#NAME?</v>
      </c>
      <c r="T97" s="7" t="e">
        <f ca="1">S97/(1+Inputs!$B$38)^'Cash Flow Detail'!$A98</f>
        <v>#NAME?</v>
      </c>
      <c r="U97" s="7" t="e">
        <f ca="1">_xll.SimulationMedian(T97)</f>
        <v>#NAME?</v>
      </c>
      <c r="V97" s="10" t="e">
        <f ca="1">_xll.SimulationInterval(T97,0,)</f>
        <v>#NAME?</v>
      </c>
      <c r="W97" s="9" t="e">
        <f ca="1">LN(_xll.LognormalValue(AA$2,AA$3))</f>
        <v>#NAME?</v>
      </c>
      <c r="X97" s="7" t="e">
        <f ca="1">('Cash Flow Detail'!$W98+X96)*(1+W97)</f>
        <v>#NAME?</v>
      </c>
      <c r="Y97" s="7" t="e">
        <f ca="1">X97/(1+Inputs!$B$38)^'Cash Flow Detail'!$A98</f>
        <v>#NAME?</v>
      </c>
      <c r="Z97" s="7" t="e">
        <f ca="1">_xll.SimulationMedian(Y97)</f>
        <v>#NAME?</v>
      </c>
      <c r="AA97" s="10" t="e">
        <f ca="1">_xll.SimulationInterval(Y97,0,)</f>
        <v>#NAME?</v>
      </c>
      <c r="AB97" s="9" t="e">
        <f ca="1">LN(_xll.LognormalValue(AF$2,AF$3))</f>
        <v>#NAME?</v>
      </c>
      <c r="AC97" s="7" t="e">
        <f ca="1">('Cash Flow Detail'!$W98+AC96)*(1+AB97)</f>
        <v>#NAME?</v>
      </c>
      <c r="AD97" s="7" t="e">
        <f ca="1">AC97/(1+Inputs!$B$38)^'Cash Flow Detail'!$A98</f>
        <v>#NAME?</v>
      </c>
      <c r="AE97" s="7" t="e">
        <f ca="1">_xll.SimulationMedian(AD97)</f>
        <v>#NAME?</v>
      </c>
      <c r="AF97" s="10" t="e">
        <f ca="1">_xll.SimulationInterval(AD97,0,)</f>
        <v>#NAME?</v>
      </c>
    </row>
    <row r="98" spans="1:32" x14ac:dyDescent="0.2">
      <c r="A98" s="8">
        <f>'Cash Flow Detail'!A99</f>
        <v>93</v>
      </c>
      <c r="B98" s="8">
        <f>'Cash Flow Detail'!B99</f>
        <v>133</v>
      </c>
      <c r="C98" s="9" t="e">
        <f ca="1">LN(_xll.LognormalValue(G$2,G$3))</f>
        <v>#NAME?</v>
      </c>
      <c r="D98" s="7" t="e">
        <f ca="1">('Cash Flow Detail'!$W99+D97)*(1+C98)</f>
        <v>#NAME?</v>
      </c>
      <c r="E98" s="7" t="e">
        <f ca="1">D98/(1+Inputs!$B$38)^'Cash Flow Detail'!$A99</f>
        <v>#NAME?</v>
      </c>
      <c r="F98" s="7" t="e">
        <f ca="1">_xll.SimulationMedian(E98)</f>
        <v>#NAME?</v>
      </c>
      <c r="G98" s="10" t="e">
        <f ca="1">_xll.SimulationInterval(E98,0,)</f>
        <v>#NAME?</v>
      </c>
      <c r="H98" s="9" t="e">
        <f ca="1">LN(_xll.LognormalValue(L$2,L$3))</f>
        <v>#NAME?</v>
      </c>
      <c r="I98" s="7" t="e">
        <f ca="1">('Cash Flow Detail'!$W99+I97)*(1+H98)</f>
        <v>#NAME?</v>
      </c>
      <c r="J98" s="7" t="e">
        <f ca="1">I98/(1+Inputs!$B$38)^'Cash Flow Detail'!$A99</f>
        <v>#NAME?</v>
      </c>
      <c r="K98" s="7" t="e">
        <f ca="1">_xll.SimulationMedian(J98)</f>
        <v>#NAME?</v>
      </c>
      <c r="L98" s="10" t="e">
        <f ca="1">_xll.SimulationInterval(J98,0,)</f>
        <v>#NAME?</v>
      </c>
      <c r="M98" s="9" t="e">
        <f ca="1">LN(_xll.LognormalValue(Q$2,Q$3))</f>
        <v>#NAME?</v>
      </c>
      <c r="N98" s="7" t="e">
        <f ca="1">('Cash Flow Detail'!$W99+N97)*(1+M98)</f>
        <v>#NAME?</v>
      </c>
      <c r="O98" s="7" t="e">
        <f ca="1">N98/(1+Inputs!$B$38)^'Cash Flow Detail'!$A99</f>
        <v>#NAME?</v>
      </c>
      <c r="P98" s="7" t="e">
        <f ca="1">_xll.SimulationMedian(O98)</f>
        <v>#NAME?</v>
      </c>
      <c r="Q98" s="10" t="e">
        <f ca="1">_xll.SimulationInterval(O98,0,)</f>
        <v>#NAME?</v>
      </c>
      <c r="R98" s="9" t="e">
        <f ca="1">LN(_xll.LognormalValue(V$2,V$3))</f>
        <v>#NAME?</v>
      </c>
      <c r="S98" s="7" t="e">
        <f ca="1">('Cash Flow Detail'!$W99+S97)*(1+R98)</f>
        <v>#NAME?</v>
      </c>
      <c r="T98" s="7" t="e">
        <f ca="1">S98/(1+Inputs!$B$38)^'Cash Flow Detail'!$A99</f>
        <v>#NAME?</v>
      </c>
      <c r="U98" s="7" t="e">
        <f ca="1">_xll.SimulationMedian(T98)</f>
        <v>#NAME?</v>
      </c>
      <c r="V98" s="10" t="e">
        <f ca="1">_xll.SimulationInterval(T98,0,)</f>
        <v>#NAME?</v>
      </c>
      <c r="W98" s="9" t="e">
        <f ca="1">LN(_xll.LognormalValue(AA$2,AA$3))</f>
        <v>#NAME?</v>
      </c>
      <c r="X98" s="7" t="e">
        <f ca="1">('Cash Flow Detail'!$W99+X97)*(1+W98)</f>
        <v>#NAME?</v>
      </c>
      <c r="Y98" s="7" t="e">
        <f ca="1">X98/(1+Inputs!$B$38)^'Cash Flow Detail'!$A99</f>
        <v>#NAME?</v>
      </c>
      <c r="Z98" s="7" t="e">
        <f ca="1">_xll.SimulationMedian(Y98)</f>
        <v>#NAME?</v>
      </c>
      <c r="AA98" s="10" t="e">
        <f ca="1">_xll.SimulationInterval(Y98,0,)</f>
        <v>#NAME?</v>
      </c>
      <c r="AB98" s="9" t="e">
        <f ca="1">LN(_xll.LognormalValue(AF$2,AF$3))</f>
        <v>#NAME?</v>
      </c>
      <c r="AC98" s="7" t="e">
        <f ca="1">('Cash Flow Detail'!$W99+AC97)*(1+AB98)</f>
        <v>#NAME?</v>
      </c>
      <c r="AD98" s="7" t="e">
        <f ca="1">AC98/(1+Inputs!$B$38)^'Cash Flow Detail'!$A99</f>
        <v>#NAME?</v>
      </c>
      <c r="AE98" s="7" t="e">
        <f ca="1">_xll.SimulationMedian(AD98)</f>
        <v>#NAME?</v>
      </c>
      <c r="AF98" s="10" t="e">
        <f ca="1">_xll.SimulationInterval(AD98,0,)</f>
        <v>#NAME?</v>
      </c>
    </row>
    <row r="99" spans="1:32" x14ac:dyDescent="0.2">
      <c r="A99" s="8">
        <f>'Cash Flow Detail'!A100</f>
        <v>94</v>
      </c>
      <c r="B99" s="8">
        <f>'Cash Flow Detail'!B100</f>
        <v>134</v>
      </c>
      <c r="C99" s="9" t="e">
        <f ca="1">LN(_xll.LognormalValue(G$2,G$3))</f>
        <v>#NAME?</v>
      </c>
      <c r="D99" s="7" t="e">
        <f ca="1">('Cash Flow Detail'!$W100+D98)*(1+C99)</f>
        <v>#NAME?</v>
      </c>
      <c r="E99" s="7" t="e">
        <f ca="1">D99/(1+Inputs!$B$38)^'Cash Flow Detail'!$A100</f>
        <v>#NAME?</v>
      </c>
      <c r="F99" s="7" t="e">
        <f ca="1">_xll.SimulationMedian(E99)</f>
        <v>#NAME?</v>
      </c>
      <c r="G99" s="10" t="e">
        <f ca="1">_xll.SimulationInterval(E99,0,)</f>
        <v>#NAME?</v>
      </c>
      <c r="H99" s="9" t="e">
        <f ca="1">LN(_xll.LognormalValue(L$2,L$3))</f>
        <v>#NAME?</v>
      </c>
      <c r="I99" s="7" t="e">
        <f ca="1">('Cash Flow Detail'!$W100+I98)*(1+H99)</f>
        <v>#NAME?</v>
      </c>
      <c r="J99" s="7" t="e">
        <f ca="1">I99/(1+Inputs!$B$38)^'Cash Flow Detail'!$A100</f>
        <v>#NAME?</v>
      </c>
      <c r="K99" s="7" t="e">
        <f ca="1">_xll.SimulationMedian(J99)</f>
        <v>#NAME?</v>
      </c>
      <c r="L99" s="10" t="e">
        <f ca="1">_xll.SimulationInterval(J99,0,)</f>
        <v>#NAME?</v>
      </c>
      <c r="M99" s="9" t="e">
        <f ca="1">LN(_xll.LognormalValue(Q$2,Q$3))</f>
        <v>#NAME?</v>
      </c>
      <c r="N99" s="7" t="e">
        <f ca="1">('Cash Flow Detail'!$W100+N98)*(1+M99)</f>
        <v>#NAME?</v>
      </c>
      <c r="O99" s="7" t="e">
        <f ca="1">N99/(1+Inputs!$B$38)^'Cash Flow Detail'!$A100</f>
        <v>#NAME?</v>
      </c>
      <c r="P99" s="7" t="e">
        <f ca="1">_xll.SimulationMedian(O99)</f>
        <v>#NAME?</v>
      </c>
      <c r="Q99" s="10" t="e">
        <f ca="1">_xll.SimulationInterval(O99,0,)</f>
        <v>#NAME?</v>
      </c>
      <c r="R99" s="9" t="e">
        <f ca="1">LN(_xll.LognormalValue(V$2,V$3))</f>
        <v>#NAME?</v>
      </c>
      <c r="S99" s="7" t="e">
        <f ca="1">('Cash Flow Detail'!$W100+S98)*(1+R99)</f>
        <v>#NAME?</v>
      </c>
      <c r="T99" s="7" t="e">
        <f ca="1">S99/(1+Inputs!$B$38)^'Cash Flow Detail'!$A100</f>
        <v>#NAME?</v>
      </c>
      <c r="U99" s="7" t="e">
        <f ca="1">_xll.SimulationMedian(T99)</f>
        <v>#NAME?</v>
      </c>
      <c r="V99" s="10" t="e">
        <f ca="1">_xll.SimulationInterval(T99,0,)</f>
        <v>#NAME?</v>
      </c>
      <c r="W99" s="9" t="e">
        <f ca="1">LN(_xll.LognormalValue(AA$2,AA$3))</f>
        <v>#NAME?</v>
      </c>
      <c r="X99" s="7" t="e">
        <f ca="1">('Cash Flow Detail'!$W100+X98)*(1+W99)</f>
        <v>#NAME?</v>
      </c>
      <c r="Y99" s="7" t="e">
        <f ca="1">X99/(1+Inputs!$B$38)^'Cash Flow Detail'!$A100</f>
        <v>#NAME?</v>
      </c>
      <c r="Z99" s="7" t="e">
        <f ca="1">_xll.SimulationMedian(Y99)</f>
        <v>#NAME?</v>
      </c>
      <c r="AA99" s="10" t="e">
        <f ca="1">_xll.SimulationInterval(Y99,0,)</f>
        <v>#NAME?</v>
      </c>
      <c r="AB99" s="9" t="e">
        <f ca="1">LN(_xll.LognormalValue(AF$2,AF$3))</f>
        <v>#NAME?</v>
      </c>
      <c r="AC99" s="7" t="e">
        <f ca="1">('Cash Flow Detail'!$W100+AC98)*(1+AB99)</f>
        <v>#NAME?</v>
      </c>
      <c r="AD99" s="7" t="e">
        <f ca="1">AC99/(1+Inputs!$B$38)^'Cash Flow Detail'!$A100</f>
        <v>#NAME?</v>
      </c>
      <c r="AE99" s="7" t="e">
        <f ca="1">_xll.SimulationMedian(AD99)</f>
        <v>#NAME?</v>
      </c>
      <c r="AF99" s="10" t="e">
        <f ca="1">_xll.SimulationInterval(AD99,0,)</f>
        <v>#NAME?</v>
      </c>
    </row>
    <row r="100" spans="1:32" x14ac:dyDescent="0.2">
      <c r="A100" s="8">
        <f>'Cash Flow Detail'!A101</f>
        <v>95</v>
      </c>
      <c r="B100" s="8">
        <f>'Cash Flow Detail'!B101</f>
        <v>135</v>
      </c>
      <c r="C100" s="9" t="e">
        <f ca="1">LN(_xll.LognormalValue(G$2,G$3))</f>
        <v>#NAME?</v>
      </c>
      <c r="D100" s="7" t="e">
        <f ca="1">('Cash Flow Detail'!$W101+D99)*(1+C100)</f>
        <v>#NAME?</v>
      </c>
      <c r="E100" s="7" t="e">
        <f ca="1">D100/(1+Inputs!$B$38)^'Cash Flow Detail'!$A101</f>
        <v>#NAME?</v>
      </c>
      <c r="F100" s="7" t="e">
        <f ca="1">_xll.SimulationMedian(E100)</f>
        <v>#NAME?</v>
      </c>
      <c r="G100" s="10" t="e">
        <f ca="1">_xll.SimulationInterval(E100,0,)</f>
        <v>#NAME?</v>
      </c>
      <c r="H100" s="9" t="e">
        <f ca="1">LN(_xll.LognormalValue(L$2,L$3))</f>
        <v>#NAME?</v>
      </c>
      <c r="I100" s="7" t="e">
        <f ca="1">('Cash Flow Detail'!$W101+I99)*(1+H100)</f>
        <v>#NAME?</v>
      </c>
      <c r="J100" s="7" t="e">
        <f ca="1">I100/(1+Inputs!$B$38)^'Cash Flow Detail'!$A101</f>
        <v>#NAME?</v>
      </c>
      <c r="K100" s="7" t="e">
        <f ca="1">_xll.SimulationMedian(J100)</f>
        <v>#NAME?</v>
      </c>
      <c r="L100" s="10" t="e">
        <f ca="1">_xll.SimulationInterval(J100,0,)</f>
        <v>#NAME?</v>
      </c>
      <c r="M100" s="9" t="e">
        <f ca="1">LN(_xll.LognormalValue(Q$2,Q$3))</f>
        <v>#NAME?</v>
      </c>
      <c r="N100" s="7" t="e">
        <f ca="1">('Cash Flow Detail'!$W101+N99)*(1+M100)</f>
        <v>#NAME?</v>
      </c>
      <c r="O100" s="7" t="e">
        <f ca="1">N100/(1+Inputs!$B$38)^'Cash Flow Detail'!$A101</f>
        <v>#NAME?</v>
      </c>
      <c r="P100" s="7" t="e">
        <f ca="1">_xll.SimulationMedian(O100)</f>
        <v>#NAME?</v>
      </c>
      <c r="Q100" s="10" t="e">
        <f ca="1">_xll.SimulationInterval(O100,0,)</f>
        <v>#NAME?</v>
      </c>
      <c r="R100" s="9" t="e">
        <f ca="1">LN(_xll.LognormalValue(V$2,V$3))</f>
        <v>#NAME?</v>
      </c>
      <c r="S100" s="7" t="e">
        <f ca="1">('Cash Flow Detail'!$W101+S99)*(1+R100)</f>
        <v>#NAME?</v>
      </c>
      <c r="T100" s="7" t="e">
        <f ca="1">S100/(1+Inputs!$B$38)^'Cash Flow Detail'!$A101</f>
        <v>#NAME?</v>
      </c>
      <c r="U100" s="7" t="e">
        <f ca="1">_xll.SimulationMedian(T100)</f>
        <v>#NAME?</v>
      </c>
      <c r="V100" s="10" t="e">
        <f ca="1">_xll.SimulationInterval(T100,0,)</f>
        <v>#NAME?</v>
      </c>
      <c r="W100" s="9" t="e">
        <f ca="1">LN(_xll.LognormalValue(AA$2,AA$3))</f>
        <v>#NAME?</v>
      </c>
      <c r="X100" s="7" t="e">
        <f ca="1">('Cash Flow Detail'!$W101+X99)*(1+W100)</f>
        <v>#NAME?</v>
      </c>
      <c r="Y100" s="7" t="e">
        <f ca="1">X100/(1+Inputs!$B$38)^'Cash Flow Detail'!$A101</f>
        <v>#NAME?</v>
      </c>
      <c r="Z100" s="7" t="e">
        <f ca="1">_xll.SimulationMedian(Y100)</f>
        <v>#NAME?</v>
      </c>
      <c r="AA100" s="10" t="e">
        <f ca="1">_xll.SimulationInterval(Y100,0,)</f>
        <v>#NAME?</v>
      </c>
      <c r="AB100" s="9" t="e">
        <f ca="1">LN(_xll.LognormalValue(AF$2,AF$3))</f>
        <v>#NAME?</v>
      </c>
      <c r="AC100" s="7" t="e">
        <f ca="1">('Cash Flow Detail'!$W101+AC99)*(1+AB100)</f>
        <v>#NAME?</v>
      </c>
      <c r="AD100" s="7" t="e">
        <f ca="1">AC100/(1+Inputs!$B$38)^'Cash Flow Detail'!$A101</f>
        <v>#NAME?</v>
      </c>
      <c r="AE100" s="7" t="e">
        <f ca="1">_xll.SimulationMedian(AD100)</f>
        <v>#NAME?</v>
      </c>
      <c r="AF100" s="10" t="e">
        <f ca="1">_xll.SimulationInterval(AD100,0,)</f>
        <v>#NAME?</v>
      </c>
    </row>
    <row r="101" spans="1:32" x14ac:dyDescent="0.2">
      <c r="A101" s="8">
        <f>'Cash Flow Detail'!A102</f>
        <v>96</v>
      </c>
      <c r="B101" s="8">
        <f>'Cash Flow Detail'!B102</f>
        <v>136</v>
      </c>
      <c r="C101" s="9" t="e">
        <f ca="1">LN(_xll.LognormalValue(G$2,G$3))</f>
        <v>#NAME?</v>
      </c>
      <c r="D101" s="7" t="e">
        <f ca="1">('Cash Flow Detail'!$W102+D100)*(1+C101)</f>
        <v>#NAME?</v>
      </c>
      <c r="E101" s="7" t="e">
        <f ca="1">D101/(1+Inputs!$B$38)^'Cash Flow Detail'!$A102</f>
        <v>#NAME?</v>
      </c>
      <c r="F101" s="7" t="e">
        <f ca="1">_xll.SimulationMedian(E101)</f>
        <v>#NAME?</v>
      </c>
      <c r="G101" s="10" t="e">
        <f ca="1">_xll.SimulationInterval(E101,0,)</f>
        <v>#NAME?</v>
      </c>
      <c r="H101" s="9" t="e">
        <f ca="1">LN(_xll.LognormalValue(L$2,L$3))</f>
        <v>#NAME?</v>
      </c>
      <c r="I101" s="7" t="e">
        <f ca="1">('Cash Flow Detail'!$W102+I100)*(1+H101)</f>
        <v>#NAME?</v>
      </c>
      <c r="J101" s="7" t="e">
        <f ca="1">I101/(1+Inputs!$B$38)^'Cash Flow Detail'!$A102</f>
        <v>#NAME?</v>
      </c>
      <c r="K101" s="7" t="e">
        <f ca="1">_xll.SimulationMedian(J101)</f>
        <v>#NAME?</v>
      </c>
      <c r="L101" s="10" t="e">
        <f ca="1">_xll.SimulationInterval(J101,0,)</f>
        <v>#NAME?</v>
      </c>
      <c r="M101" s="9" t="e">
        <f ca="1">LN(_xll.LognormalValue(Q$2,Q$3))</f>
        <v>#NAME?</v>
      </c>
      <c r="N101" s="7" t="e">
        <f ca="1">('Cash Flow Detail'!$W102+N100)*(1+M101)</f>
        <v>#NAME?</v>
      </c>
      <c r="O101" s="7" t="e">
        <f ca="1">N101/(1+Inputs!$B$38)^'Cash Flow Detail'!$A102</f>
        <v>#NAME?</v>
      </c>
      <c r="P101" s="7" t="e">
        <f ca="1">_xll.SimulationMedian(O101)</f>
        <v>#NAME?</v>
      </c>
      <c r="Q101" s="10" t="e">
        <f ca="1">_xll.SimulationInterval(O101,0,)</f>
        <v>#NAME?</v>
      </c>
      <c r="R101" s="9" t="e">
        <f ca="1">LN(_xll.LognormalValue(V$2,V$3))</f>
        <v>#NAME?</v>
      </c>
      <c r="S101" s="7" t="e">
        <f ca="1">('Cash Flow Detail'!$W102+S100)*(1+R101)</f>
        <v>#NAME?</v>
      </c>
      <c r="T101" s="7" t="e">
        <f ca="1">S101/(1+Inputs!$B$38)^'Cash Flow Detail'!$A102</f>
        <v>#NAME?</v>
      </c>
      <c r="U101" s="7" t="e">
        <f ca="1">_xll.SimulationMedian(T101)</f>
        <v>#NAME?</v>
      </c>
      <c r="V101" s="10" t="e">
        <f ca="1">_xll.SimulationInterval(T101,0,)</f>
        <v>#NAME?</v>
      </c>
      <c r="W101" s="9" t="e">
        <f ca="1">LN(_xll.LognormalValue(AA$2,AA$3))</f>
        <v>#NAME?</v>
      </c>
      <c r="X101" s="7" t="e">
        <f ca="1">('Cash Flow Detail'!$W102+X100)*(1+W101)</f>
        <v>#NAME?</v>
      </c>
      <c r="Y101" s="7" t="e">
        <f ca="1">X101/(1+Inputs!$B$38)^'Cash Flow Detail'!$A102</f>
        <v>#NAME?</v>
      </c>
      <c r="Z101" s="7" t="e">
        <f ca="1">_xll.SimulationMedian(Y101)</f>
        <v>#NAME?</v>
      </c>
      <c r="AA101" s="10" t="e">
        <f ca="1">_xll.SimulationInterval(Y101,0,)</f>
        <v>#NAME?</v>
      </c>
      <c r="AB101" s="9" t="e">
        <f ca="1">LN(_xll.LognormalValue(AF$2,AF$3))</f>
        <v>#NAME?</v>
      </c>
      <c r="AC101" s="7" t="e">
        <f ca="1">('Cash Flow Detail'!$W102+AC100)*(1+AB101)</f>
        <v>#NAME?</v>
      </c>
      <c r="AD101" s="7" t="e">
        <f ca="1">AC101/(1+Inputs!$B$38)^'Cash Flow Detail'!$A102</f>
        <v>#NAME?</v>
      </c>
      <c r="AE101" s="7" t="e">
        <f ca="1">_xll.SimulationMedian(AD101)</f>
        <v>#NAME?</v>
      </c>
      <c r="AF101" s="10" t="e">
        <f ca="1">_xll.SimulationInterval(AD101,0,)</f>
        <v>#NAME?</v>
      </c>
    </row>
    <row r="102" spans="1:32" x14ac:dyDescent="0.2">
      <c r="A102" s="8">
        <f>'Cash Flow Detail'!A103</f>
        <v>97</v>
      </c>
      <c r="B102" s="8">
        <f>'Cash Flow Detail'!B103</f>
        <v>137</v>
      </c>
      <c r="C102" s="9" t="e">
        <f ca="1">LN(_xll.LognormalValue(G$2,G$3))</f>
        <v>#NAME?</v>
      </c>
      <c r="D102" s="7" t="e">
        <f ca="1">('Cash Flow Detail'!$W103+D101)*(1+C102)</f>
        <v>#NAME?</v>
      </c>
      <c r="E102" s="7" t="e">
        <f ca="1">D102/(1+Inputs!$B$38)^'Cash Flow Detail'!$A103</f>
        <v>#NAME?</v>
      </c>
      <c r="F102" s="7" t="e">
        <f ca="1">_xll.SimulationMedian(E102)</f>
        <v>#NAME?</v>
      </c>
      <c r="G102" s="10" t="e">
        <f ca="1">_xll.SimulationInterval(E102,0,)</f>
        <v>#NAME?</v>
      </c>
      <c r="H102" s="9" t="e">
        <f ca="1">LN(_xll.LognormalValue(L$2,L$3))</f>
        <v>#NAME?</v>
      </c>
      <c r="I102" s="7" t="e">
        <f ca="1">('Cash Flow Detail'!$W103+I101)*(1+H102)</f>
        <v>#NAME?</v>
      </c>
      <c r="J102" s="7" t="e">
        <f ca="1">I102/(1+Inputs!$B$38)^'Cash Flow Detail'!$A103</f>
        <v>#NAME?</v>
      </c>
      <c r="K102" s="7" t="e">
        <f ca="1">_xll.SimulationMedian(J102)</f>
        <v>#NAME?</v>
      </c>
      <c r="L102" s="10" t="e">
        <f ca="1">_xll.SimulationInterval(J102,0,)</f>
        <v>#NAME?</v>
      </c>
      <c r="M102" s="9" t="e">
        <f ca="1">LN(_xll.LognormalValue(Q$2,Q$3))</f>
        <v>#NAME?</v>
      </c>
      <c r="N102" s="7" t="e">
        <f ca="1">('Cash Flow Detail'!$W103+N101)*(1+M102)</f>
        <v>#NAME?</v>
      </c>
      <c r="O102" s="7" t="e">
        <f ca="1">N102/(1+Inputs!$B$38)^'Cash Flow Detail'!$A103</f>
        <v>#NAME?</v>
      </c>
      <c r="P102" s="7" t="e">
        <f ca="1">_xll.SimulationMedian(O102)</f>
        <v>#NAME?</v>
      </c>
      <c r="Q102" s="10" t="e">
        <f ca="1">_xll.SimulationInterval(O102,0,)</f>
        <v>#NAME?</v>
      </c>
      <c r="R102" s="9" t="e">
        <f ca="1">LN(_xll.LognormalValue(V$2,V$3))</f>
        <v>#NAME?</v>
      </c>
      <c r="S102" s="7" t="e">
        <f ca="1">('Cash Flow Detail'!$W103+S101)*(1+R102)</f>
        <v>#NAME?</v>
      </c>
      <c r="T102" s="7" t="e">
        <f ca="1">S102/(1+Inputs!$B$38)^'Cash Flow Detail'!$A103</f>
        <v>#NAME?</v>
      </c>
      <c r="U102" s="7" t="e">
        <f ca="1">_xll.SimulationMedian(T102)</f>
        <v>#NAME?</v>
      </c>
      <c r="V102" s="10" t="e">
        <f ca="1">_xll.SimulationInterval(T102,0,)</f>
        <v>#NAME?</v>
      </c>
      <c r="W102" s="9" t="e">
        <f ca="1">LN(_xll.LognormalValue(AA$2,AA$3))</f>
        <v>#NAME?</v>
      </c>
      <c r="X102" s="7" t="e">
        <f ca="1">('Cash Flow Detail'!$W103+X101)*(1+W102)</f>
        <v>#NAME?</v>
      </c>
      <c r="Y102" s="7" t="e">
        <f ca="1">X102/(1+Inputs!$B$38)^'Cash Flow Detail'!$A103</f>
        <v>#NAME?</v>
      </c>
      <c r="Z102" s="7" t="e">
        <f ca="1">_xll.SimulationMedian(Y102)</f>
        <v>#NAME?</v>
      </c>
      <c r="AA102" s="10" t="e">
        <f ca="1">_xll.SimulationInterval(Y102,0,)</f>
        <v>#NAME?</v>
      </c>
      <c r="AB102" s="9" t="e">
        <f ca="1">LN(_xll.LognormalValue(AF$2,AF$3))</f>
        <v>#NAME?</v>
      </c>
      <c r="AC102" s="7" t="e">
        <f ca="1">('Cash Flow Detail'!$W103+AC101)*(1+AB102)</f>
        <v>#NAME?</v>
      </c>
      <c r="AD102" s="7" t="e">
        <f ca="1">AC102/(1+Inputs!$B$38)^'Cash Flow Detail'!$A103</f>
        <v>#NAME?</v>
      </c>
      <c r="AE102" s="7" t="e">
        <f ca="1">_xll.SimulationMedian(AD102)</f>
        <v>#NAME?</v>
      </c>
      <c r="AF102" s="10" t="e">
        <f ca="1">_xll.SimulationInterval(AD102,0,)</f>
        <v>#NAME?</v>
      </c>
    </row>
    <row r="103" spans="1:32" x14ac:dyDescent="0.2">
      <c r="A103" s="8">
        <f>'Cash Flow Detail'!A104</f>
        <v>98</v>
      </c>
      <c r="B103" s="8">
        <f>'Cash Flow Detail'!B104</f>
        <v>138</v>
      </c>
      <c r="C103" s="9" t="e">
        <f ca="1">LN(_xll.LognormalValue(G$2,G$3))</f>
        <v>#NAME?</v>
      </c>
      <c r="D103" s="7" t="e">
        <f ca="1">('Cash Flow Detail'!$W104+D102)*(1+C103)</f>
        <v>#NAME?</v>
      </c>
      <c r="E103" s="7" t="e">
        <f ca="1">D103/(1+Inputs!$B$38)^'Cash Flow Detail'!$A104</f>
        <v>#NAME?</v>
      </c>
      <c r="F103" s="7" t="e">
        <f ca="1">_xll.SimulationMedian(E103)</f>
        <v>#NAME?</v>
      </c>
      <c r="G103" s="10" t="e">
        <f ca="1">_xll.SimulationInterval(E103,0,)</f>
        <v>#NAME?</v>
      </c>
      <c r="H103" s="9" t="e">
        <f ca="1">LN(_xll.LognormalValue(L$2,L$3))</f>
        <v>#NAME?</v>
      </c>
      <c r="I103" s="7" t="e">
        <f ca="1">('Cash Flow Detail'!$W104+I102)*(1+H103)</f>
        <v>#NAME?</v>
      </c>
      <c r="J103" s="7" t="e">
        <f ca="1">I103/(1+Inputs!$B$38)^'Cash Flow Detail'!$A104</f>
        <v>#NAME?</v>
      </c>
      <c r="K103" s="7" t="e">
        <f ca="1">_xll.SimulationMedian(J103)</f>
        <v>#NAME?</v>
      </c>
      <c r="L103" s="10" t="e">
        <f ca="1">_xll.SimulationInterval(J103,0,)</f>
        <v>#NAME?</v>
      </c>
      <c r="M103" s="9" t="e">
        <f ca="1">LN(_xll.LognormalValue(Q$2,Q$3))</f>
        <v>#NAME?</v>
      </c>
      <c r="N103" s="7" t="e">
        <f ca="1">('Cash Flow Detail'!$W104+N102)*(1+M103)</f>
        <v>#NAME?</v>
      </c>
      <c r="O103" s="7" t="e">
        <f ca="1">N103/(1+Inputs!$B$38)^'Cash Flow Detail'!$A104</f>
        <v>#NAME?</v>
      </c>
      <c r="P103" s="7" t="e">
        <f ca="1">_xll.SimulationMedian(O103)</f>
        <v>#NAME?</v>
      </c>
      <c r="Q103" s="10" t="e">
        <f ca="1">_xll.SimulationInterval(O103,0,)</f>
        <v>#NAME?</v>
      </c>
      <c r="R103" s="9" t="e">
        <f ca="1">LN(_xll.LognormalValue(V$2,V$3))</f>
        <v>#NAME?</v>
      </c>
      <c r="S103" s="7" t="e">
        <f ca="1">('Cash Flow Detail'!$W104+S102)*(1+R103)</f>
        <v>#NAME?</v>
      </c>
      <c r="T103" s="7" t="e">
        <f ca="1">S103/(1+Inputs!$B$38)^'Cash Flow Detail'!$A104</f>
        <v>#NAME?</v>
      </c>
      <c r="U103" s="7" t="e">
        <f ca="1">_xll.SimulationMedian(T103)</f>
        <v>#NAME?</v>
      </c>
      <c r="V103" s="10" t="e">
        <f ca="1">_xll.SimulationInterval(T103,0,)</f>
        <v>#NAME?</v>
      </c>
      <c r="W103" s="9" t="e">
        <f ca="1">LN(_xll.LognormalValue(AA$2,AA$3))</f>
        <v>#NAME?</v>
      </c>
      <c r="X103" s="7" t="e">
        <f ca="1">('Cash Flow Detail'!$W104+X102)*(1+W103)</f>
        <v>#NAME?</v>
      </c>
      <c r="Y103" s="7" t="e">
        <f ca="1">X103/(1+Inputs!$B$38)^'Cash Flow Detail'!$A104</f>
        <v>#NAME?</v>
      </c>
      <c r="Z103" s="7" t="e">
        <f ca="1">_xll.SimulationMedian(Y103)</f>
        <v>#NAME?</v>
      </c>
      <c r="AA103" s="10" t="e">
        <f ca="1">_xll.SimulationInterval(Y103,0,)</f>
        <v>#NAME?</v>
      </c>
      <c r="AB103" s="9" t="e">
        <f ca="1">LN(_xll.LognormalValue(AF$2,AF$3))</f>
        <v>#NAME?</v>
      </c>
      <c r="AC103" s="7" t="e">
        <f ca="1">('Cash Flow Detail'!$W104+AC102)*(1+AB103)</f>
        <v>#NAME?</v>
      </c>
      <c r="AD103" s="7" t="e">
        <f ca="1">AC103/(1+Inputs!$B$38)^'Cash Flow Detail'!$A104</f>
        <v>#NAME?</v>
      </c>
      <c r="AE103" s="7" t="e">
        <f ca="1">_xll.SimulationMedian(AD103)</f>
        <v>#NAME?</v>
      </c>
      <c r="AF103" s="10" t="e">
        <f ca="1">_xll.SimulationInterval(AD103,0,)</f>
        <v>#NAME?</v>
      </c>
    </row>
    <row r="104" spans="1:32" x14ac:dyDescent="0.2">
      <c r="A104" s="8">
        <f>'Cash Flow Detail'!A105</f>
        <v>99</v>
      </c>
      <c r="B104" s="8">
        <f>'Cash Flow Detail'!B105</f>
        <v>139</v>
      </c>
      <c r="C104" s="9" t="e">
        <f ca="1">LN(_xll.LognormalValue(G$2,G$3))</f>
        <v>#NAME?</v>
      </c>
      <c r="D104" s="7" t="e">
        <f ca="1">('Cash Flow Detail'!$W105+D103)*(1+C104)</f>
        <v>#NAME?</v>
      </c>
      <c r="E104" s="7" t="e">
        <f ca="1">D104/(1+Inputs!$B$38)^'Cash Flow Detail'!$A105</f>
        <v>#NAME?</v>
      </c>
      <c r="F104" s="7" t="e">
        <f ca="1">_xll.SimulationMedian(E104)</f>
        <v>#NAME?</v>
      </c>
      <c r="G104" s="10" t="e">
        <f ca="1">_xll.SimulationInterval(E104,0,)</f>
        <v>#NAME?</v>
      </c>
      <c r="H104" s="9" t="e">
        <f ca="1">LN(_xll.LognormalValue(L$2,L$3))</f>
        <v>#NAME?</v>
      </c>
      <c r="I104" s="7" t="e">
        <f ca="1">('Cash Flow Detail'!$W105+I103)*(1+H104)</f>
        <v>#NAME?</v>
      </c>
      <c r="J104" s="7" t="e">
        <f ca="1">I104/(1+Inputs!$B$38)^'Cash Flow Detail'!$A105</f>
        <v>#NAME?</v>
      </c>
      <c r="K104" s="7" t="e">
        <f ca="1">_xll.SimulationMedian(J104)</f>
        <v>#NAME?</v>
      </c>
      <c r="L104" s="10" t="e">
        <f ca="1">_xll.SimulationInterval(J104,0,)</f>
        <v>#NAME?</v>
      </c>
      <c r="M104" s="9" t="e">
        <f ca="1">LN(_xll.LognormalValue(Q$2,Q$3))</f>
        <v>#NAME?</v>
      </c>
      <c r="N104" s="7" t="e">
        <f ca="1">('Cash Flow Detail'!$W105+N103)*(1+M104)</f>
        <v>#NAME?</v>
      </c>
      <c r="O104" s="7" t="e">
        <f ca="1">N104/(1+Inputs!$B$38)^'Cash Flow Detail'!$A105</f>
        <v>#NAME?</v>
      </c>
      <c r="P104" s="7" t="e">
        <f ca="1">_xll.SimulationMedian(O104)</f>
        <v>#NAME?</v>
      </c>
      <c r="Q104" s="10" t="e">
        <f ca="1">_xll.SimulationInterval(O104,0,)</f>
        <v>#NAME?</v>
      </c>
      <c r="R104" s="9" t="e">
        <f ca="1">LN(_xll.LognormalValue(V$2,V$3))</f>
        <v>#NAME?</v>
      </c>
      <c r="S104" s="7" t="e">
        <f ca="1">('Cash Flow Detail'!$W105+S103)*(1+R104)</f>
        <v>#NAME?</v>
      </c>
      <c r="T104" s="7" t="e">
        <f ca="1">S104/(1+Inputs!$B$38)^'Cash Flow Detail'!$A105</f>
        <v>#NAME?</v>
      </c>
      <c r="U104" s="7" t="e">
        <f ca="1">_xll.SimulationMedian(T104)</f>
        <v>#NAME?</v>
      </c>
      <c r="V104" s="10" t="e">
        <f ca="1">_xll.SimulationInterval(T104,0,)</f>
        <v>#NAME?</v>
      </c>
      <c r="W104" s="9" t="e">
        <f ca="1">LN(_xll.LognormalValue(AA$2,AA$3))</f>
        <v>#NAME?</v>
      </c>
      <c r="X104" s="7" t="e">
        <f ca="1">('Cash Flow Detail'!$W105+X103)*(1+W104)</f>
        <v>#NAME?</v>
      </c>
      <c r="Y104" s="7" t="e">
        <f ca="1">X104/(1+Inputs!$B$38)^'Cash Flow Detail'!$A105</f>
        <v>#NAME?</v>
      </c>
      <c r="Z104" s="7" t="e">
        <f ca="1">_xll.SimulationMedian(Y104)</f>
        <v>#NAME?</v>
      </c>
      <c r="AA104" s="10" t="e">
        <f ca="1">_xll.SimulationInterval(Y104,0,)</f>
        <v>#NAME?</v>
      </c>
      <c r="AB104" s="9" t="e">
        <f ca="1">LN(_xll.LognormalValue(AF$2,AF$3))</f>
        <v>#NAME?</v>
      </c>
      <c r="AC104" s="7" t="e">
        <f ca="1">('Cash Flow Detail'!$W105+AC103)*(1+AB104)</f>
        <v>#NAME?</v>
      </c>
      <c r="AD104" s="7" t="e">
        <f ca="1">AC104/(1+Inputs!$B$38)^'Cash Flow Detail'!$A105</f>
        <v>#NAME?</v>
      </c>
      <c r="AE104" s="7" t="e">
        <f ca="1">_xll.SimulationMedian(AD104)</f>
        <v>#NAME?</v>
      </c>
      <c r="AF104" s="10" t="e">
        <f ca="1">_xll.SimulationInterval(AD104,0,)</f>
        <v>#NAME?</v>
      </c>
    </row>
    <row r="105" spans="1:32" x14ac:dyDescent="0.2">
      <c r="A105" s="8">
        <f>'Cash Flow Detail'!A106</f>
        <v>100</v>
      </c>
      <c r="B105" s="8">
        <f>'Cash Flow Detail'!B106</f>
        <v>140</v>
      </c>
      <c r="C105" s="9" t="e">
        <f ca="1">LN(_xll.LognormalValue(G$2,G$3))</f>
        <v>#NAME?</v>
      </c>
      <c r="D105" s="7" t="e">
        <f ca="1">('Cash Flow Detail'!$W106+D104)*(1+C105)</f>
        <v>#NAME?</v>
      </c>
      <c r="E105" s="7" t="e">
        <f ca="1">D105/(1+Inputs!$B$38)^'Cash Flow Detail'!$A106</f>
        <v>#NAME?</v>
      </c>
      <c r="F105" s="7" t="e">
        <f ca="1">_xll.SimulationMedian(E105)</f>
        <v>#NAME?</v>
      </c>
      <c r="G105" s="10" t="e">
        <f ca="1">_xll.SimulationInterval(E105,0,)</f>
        <v>#NAME?</v>
      </c>
      <c r="H105" s="9" t="e">
        <f ca="1">LN(_xll.LognormalValue(L$2,L$3))</f>
        <v>#NAME?</v>
      </c>
      <c r="I105" s="7" t="e">
        <f ca="1">('Cash Flow Detail'!$W106+I104)*(1+H105)</f>
        <v>#NAME?</v>
      </c>
      <c r="J105" s="7" t="e">
        <f ca="1">I105/(1+Inputs!$B$38)^'Cash Flow Detail'!$A106</f>
        <v>#NAME?</v>
      </c>
      <c r="K105" s="7" t="e">
        <f ca="1">_xll.SimulationMedian(J105)</f>
        <v>#NAME?</v>
      </c>
      <c r="L105" s="10" t="e">
        <f ca="1">_xll.SimulationInterval(J105,0,)</f>
        <v>#NAME?</v>
      </c>
      <c r="M105" s="9" t="e">
        <f ca="1">LN(_xll.LognormalValue(Q$2,Q$3))</f>
        <v>#NAME?</v>
      </c>
      <c r="N105" s="7" t="e">
        <f ca="1">('Cash Flow Detail'!$W106+N104)*(1+M105)</f>
        <v>#NAME?</v>
      </c>
      <c r="O105" s="7" t="e">
        <f ca="1">N105/(1+Inputs!$B$38)^'Cash Flow Detail'!$A106</f>
        <v>#NAME?</v>
      </c>
      <c r="P105" s="7" t="e">
        <f ca="1">_xll.SimulationMedian(O105)</f>
        <v>#NAME?</v>
      </c>
      <c r="Q105" s="10" t="e">
        <f ca="1">_xll.SimulationInterval(O105,0,)</f>
        <v>#NAME?</v>
      </c>
      <c r="R105" s="9" t="e">
        <f ca="1">LN(_xll.LognormalValue(V$2,V$3))</f>
        <v>#NAME?</v>
      </c>
      <c r="S105" s="7" t="e">
        <f ca="1">('Cash Flow Detail'!$W106+S104)*(1+R105)</f>
        <v>#NAME?</v>
      </c>
      <c r="T105" s="7" t="e">
        <f ca="1">S105/(1+Inputs!$B$38)^'Cash Flow Detail'!$A106</f>
        <v>#NAME?</v>
      </c>
      <c r="U105" s="7" t="e">
        <f ca="1">_xll.SimulationMedian(T105)</f>
        <v>#NAME?</v>
      </c>
      <c r="V105" s="10" t="e">
        <f ca="1">_xll.SimulationInterval(T105,0,)</f>
        <v>#NAME?</v>
      </c>
      <c r="W105" s="9" t="e">
        <f ca="1">LN(_xll.LognormalValue(AA$2,AA$3))</f>
        <v>#NAME?</v>
      </c>
      <c r="X105" s="7" t="e">
        <f ca="1">('Cash Flow Detail'!$W106+X104)*(1+W105)</f>
        <v>#NAME?</v>
      </c>
      <c r="Y105" s="7" t="e">
        <f ca="1">X105/(1+Inputs!$B$38)^'Cash Flow Detail'!$A106</f>
        <v>#NAME?</v>
      </c>
      <c r="Z105" s="7" t="e">
        <f ca="1">_xll.SimulationMedian(Y105)</f>
        <v>#NAME?</v>
      </c>
      <c r="AA105" s="10" t="e">
        <f ca="1">_xll.SimulationInterval(Y105,0,)</f>
        <v>#NAME?</v>
      </c>
      <c r="AB105" s="9" t="e">
        <f ca="1">LN(_xll.LognormalValue(AF$2,AF$3))</f>
        <v>#NAME?</v>
      </c>
      <c r="AC105" s="7" t="e">
        <f ca="1">('Cash Flow Detail'!$W106+AC104)*(1+AB105)</f>
        <v>#NAME?</v>
      </c>
      <c r="AD105" s="7" t="e">
        <f ca="1">AC105/(1+Inputs!$B$38)^'Cash Flow Detail'!$A106</f>
        <v>#NAME?</v>
      </c>
      <c r="AE105" s="7" t="e">
        <f ca="1">_xll.SimulationMedian(AD105)</f>
        <v>#NAME?</v>
      </c>
      <c r="AF105" s="10" t="e">
        <f ca="1">_xll.SimulationInterval(AD105,0,)</f>
        <v>#NAME?</v>
      </c>
    </row>
  </sheetData>
  <mergeCells count="12">
    <mergeCell ref="AB1:AF1"/>
    <mergeCell ref="AC3:AD3"/>
    <mergeCell ref="D3:E3"/>
    <mergeCell ref="C1:G1"/>
    <mergeCell ref="H1:L1"/>
    <mergeCell ref="M1:Q1"/>
    <mergeCell ref="X3:Y3"/>
    <mergeCell ref="I3:J3"/>
    <mergeCell ref="N3:O3"/>
    <mergeCell ref="S3:T3"/>
    <mergeCell ref="R1:V1"/>
    <mergeCell ref="W1:AA1"/>
  </mergeCells>
  <phoneticPr fontId="2" type="noConversion"/>
  <printOptions horizontalCentered="1"/>
  <pageMargins left="0.2" right="0.2" top="2" bottom="0.5" header="0.5" footer="0.5"/>
  <pageSetup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7"/>
  <sheetViews>
    <sheetView workbookViewId="0">
      <pane ySplit="2" topLeftCell="A3" activePane="bottomLeft" state="frozen"/>
      <selection pane="bottomLeft" sqref="A1:G1"/>
    </sheetView>
  </sheetViews>
  <sheetFormatPr defaultColWidth="9.140625" defaultRowHeight="12.75" x14ac:dyDescent="0.2"/>
  <cols>
    <col min="1" max="1" width="5.7109375" style="1" bestFit="1" customWidth="1"/>
    <col min="2" max="2" width="11.7109375" style="1" bestFit="1" customWidth="1"/>
    <col min="3" max="3" width="12.7109375" style="1" bestFit="1" customWidth="1"/>
    <col min="4" max="5" width="11.7109375" style="1" bestFit="1" customWidth="1"/>
    <col min="6" max="6" width="12.7109375" style="1" bestFit="1" customWidth="1"/>
    <col min="7" max="7" width="12.28515625" style="1" bestFit="1" customWidth="1"/>
    <col min="8" max="8" width="9.140625" style="1"/>
    <col min="9" max="9" width="4.5703125" style="1" bestFit="1" customWidth="1"/>
    <col min="10" max="10" width="9.42578125" style="1" bestFit="1" customWidth="1"/>
    <col min="11" max="11" width="10.85546875" style="1" bestFit="1" customWidth="1"/>
    <col min="12" max="12" width="9.5703125" style="1" bestFit="1" customWidth="1"/>
    <col min="13" max="13" width="12.7109375" style="1" bestFit="1" customWidth="1"/>
    <col min="14" max="14" width="10.28515625" style="1" bestFit="1" customWidth="1"/>
    <col min="15" max="15" width="9.85546875" style="1" bestFit="1" customWidth="1"/>
    <col min="16" max="16384" width="9.140625" style="1"/>
  </cols>
  <sheetData>
    <row r="1" spans="1:15" x14ac:dyDescent="0.2">
      <c r="A1" s="105" t="s">
        <v>7</v>
      </c>
      <c r="B1" s="105"/>
      <c r="C1" s="105"/>
      <c r="D1" s="105"/>
      <c r="E1" s="105"/>
      <c r="F1" s="105"/>
      <c r="G1" s="105"/>
      <c r="I1" s="105" t="s">
        <v>8</v>
      </c>
      <c r="J1" s="105"/>
      <c r="K1" s="105"/>
      <c r="L1" s="105"/>
      <c r="M1" s="105"/>
      <c r="N1" s="105"/>
      <c r="O1" s="105"/>
    </row>
    <row r="2" spans="1:15" s="4" customFormat="1" x14ac:dyDescent="0.2">
      <c r="A2" s="4" t="str">
        <f>'Cash Flow Detail'!B5</f>
        <v>Age</v>
      </c>
      <c r="B2" s="4" t="str">
        <f>'Results Detail'!C1</f>
        <v>Ultra-Agg</v>
      </c>
      <c r="C2" s="4" t="str">
        <f>'Results Detail'!H1</f>
        <v>Aggressive</v>
      </c>
      <c r="D2" s="4" t="str">
        <f>'Results Detail'!M1</f>
        <v>Moderate</v>
      </c>
      <c r="E2" s="4" t="str">
        <f>'Results Detail'!R1</f>
        <v>Conservative</v>
      </c>
      <c r="F2" s="4" t="str">
        <f>'Results Detail'!W1</f>
        <v>Ultra-Cons</v>
      </c>
      <c r="G2" s="4" t="str">
        <f>'Results Detail'!AB1</f>
        <v>Defensive</v>
      </c>
      <c r="I2" s="4" t="str">
        <f>A2</f>
        <v>Age</v>
      </c>
      <c r="J2" s="4" t="str">
        <f t="shared" ref="J2:O2" si="0">B2</f>
        <v>Ultra-Agg</v>
      </c>
      <c r="K2" s="4" t="str">
        <f t="shared" si="0"/>
        <v>Aggressive</v>
      </c>
      <c r="L2" s="4" t="str">
        <f t="shared" si="0"/>
        <v>Moderate</v>
      </c>
      <c r="M2" s="4" t="str">
        <f t="shared" si="0"/>
        <v>Conservative</v>
      </c>
      <c r="N2" s="4" t="str">
        <f t="shared" si="0"/>
        <v>Ultra-Cons</v>
      </c>
      <c r="O2" s="4" t="str">
        <f t="shared" si="0"/>
        <v>Defensive</v>
      </c>
    </row>
    <row r="3" spans="1:15" x14ac:dyDescent="0.2">
      <c r="A3" s="1">
        <f>'Cash Flow Detail'!B6</f>
        <v>40</v>
      </c>
      <c r="B3" s="3" t="e">
        <f ca="1">'Results Detail'!F5</f>
        <v>#NAME?</v>
      </c>
      <c r="C3" s="3" t="e">
        <f ca="1">'Results Detail'!K5</f>
        <v>#NAME?</v>
      </c>
      <c r="D3" s="3" t="e">
        <f ca="1">'Results Detail'!P5</f>
        <v>#NAME?</v>
      </c>
      <c r="E3" s="3" t="e">
        <f ca="1">'Results Detail'!U5</f>
        <v>#NAME?</v>
      </c>
      <c r="F3" s="3" t="e">
        <f ca="1">'Results Detail'!Z5</f>
        <v>#NAME?</v>
      </c>
      <c r="G3" s="3" t="e">
        <f ca="1">'Results Detail'!AE5</f>
        <v>#NAME?</v>
      </c>
      <c r="I3" s="1">
        <f t="shared" ref="I3:I63" si="1">A3</f>
        <v>40</v>
      </c>
      <c r="J3" s="2" t="e">
        <f ca="1">'Results Detail'!G5</f>
        <v>#NAME?</v>
      </c>
      <c r="K3" s="2" t="e">
        <f ca="1">'Results Detail'!L5</f>
        <v>#NAME?</v>
      </c>
      <c r="L3" s="2" t="e">
        <f ca="1">'Results Detail'!Q5</f>
        <v>#NAME?</v>
      </c>
      <c r="M3" s="2" t="e">
        <f ca="1">'Results Detail'!V5</f>
        <v>#NAME?</v>
      </c>
      <c r="N3" s="2" t="e">
        <f ca="1">'Results Detail'!AA5</f>
        <v>#NAME?</v>
      </c>
      <c r="O3" s="2" t="e">
        <f ca="1">'Results Detail'!AF5</f>
        <v>#NAME?</v>
      </c>
    </row>
    <row r="4" spans="1:15" x14ac:dyDescent="0.2">
      <c r="A4" s="1">
        <f>'Cash Flow Detail'!B7</f>
        <v>41</v>
      </c>
      <c r="B4" s="3" t="e">
        <f ca="1">'Results Detail'!F6</f>
        <v>#NAME?</v>
      </c>
      <c r="C4" s="3" t="e">
        <f ca="1">'Results Detail'!K6</f>
        <v>#NAME?</v>
      </c>
      <c r="D4" s="3" t="e">
        <f ca="1">'Results Detail'!P6</f>
        <v>#NAME?</v>
      </c>
      <c r="E4" s="3" t="e">
        <f ca="1">'Results Detail'!U6</f>
        <v>#NAME?</v>
      </c>
      <c r="F4" s="3" t="e">
        <f ca="1">'Results Detail'!Z6</f>
        <v>#NAME?</v>
      </c>
      <c r="G4" s="3" t="e">
        <f ca="1">'Results Detail'!AE6</f>
        <v>#NAME?</v>
      </c>
      <c r="I4" s="1">
        <f t="shared" si="1"/>
        <v>41</v>
      </c>
      <c r="J4" s="2" t="e">
        <f ca="1">'Results Detail'!G6</f>
        <v>#NAME?</v>
      </c>
      <c r="K4" s="2" t="e">
        <f ca="1">'Results Detail'!L6</f>
        <v>#NAME?</v>
      </c>
      <c r="L4" s="2" t="e">
        <f ca="1">'Results Detail'!Q6</f>
        <v>#NAME?</v>
      </c>
      <c r="M4" s="2" t="e">
        <f ca="1">'Results Detail'!V6</f>
        <v>#NAME?</v>
      </c>
      <c r="N4" s="2" t="e">
        <f ca="1">'Results Detail'!AA6</f>
        <v>#NAME?</v>
      </c>
      <c r="O4" s="2" t="e">
        <f ca="1">'Results Detail'!AF6</f>
        <v>#NAME?</v>
      </c>
    </row>
    <row r="5" spans="1:15" x14ac:dyDescent="0.2">
      <c r="A5" s="1">
        <f>'Cash Flow Detail'!B8</f>
        <v>42</v>
      </c>
      <c r="B5" s="3" t="e">
        <f ca="1">'Results Detail'!F7</f>
        <v>#NAME?</v>
      </c>
      <c r="C5" s="3" t="e">
        <f ca="1">'Results Detail'!K7</f>
        <v>#NAME?</v>
      </c>
      <c r="D5" s="3" t="e">
        <f ca="1">'Results Detail'!P7</f>
        <v>#NAME?</v>
      </c>
      <c r="E5" s="3" t="e">
        <f ca="1">'Results Detail'!U7</f>
        <v>#NAME?</v>
      </c>
      <c r="F5" s="3" t="e">
        <f ca="1">'Results Detail'!Z7</f>
        <v>#NAME?</v>
      </c>
      <c r="G5" s="3" t="e">
        <f ca="1">'Results Detail'!AE7</f>
        <v>#NAME?</v>
      </c>
      <c r="I5" s="1">
        <f t="shared" si="1"/>
        <v>42</v>
      </c>
      <c r="J5" s="2" t="e">
        <f ca="1">'Results Detail'!G7</f>
        <v>#NAME?</v>
      </c>
      <c r="K5" s="2" t="e">
        <f ca="1">'Results Detail'!L7</f>
        <v>#NAME?</v>
      </c>
      <c r="L5" s="2" t="e">
        <f ca="1">'Results Detail'!Q7</f>
        <v>#NAME?</v>
      </c>
      <c r="M5" s="2" t="e">
        <f ca="1">'Results Detail'!V7</f>
        <v>#NAME?</v>
      </c>
      <c r="N5" s="2" t="e">
        <f ca="1">'Results Detail'!AA7</f>
        <v>#NAME?</v>
      </c>
      <c r="O5" s="2" t="e">
        <f ca="1">'Results Detail'!AF7</f>
        <v>#NAME?</v>
      </c>
    </row>
    <row r="6" spans="1:15" x14ac:dyDescent="0.2">
      <c r="A6" s="1">
        <f>'Cash Flow Detail'!B9</f>
        <v>43</v>
      </c>
      <c r="B6" s="3" t="e">
        <f ca="1">'Results Detail'!F8</f>
        <v>#NAME?</v>
      </c>
      <c r="C6" s="3" t="e">
        <f ca="1">'Results Detail'!K8</f>
        <v>#NAME?</v>
      </c>
      <c r="D6" s="3" t="e">
        <f ca="1">'Results Detail'!P8</f>
        <v>#NAME?</v>
      </c>
      <c r="E6" s="3" t="e">
        <f ca="1">'Results Detail'!U8</f>
        <v>#NAME?</v>
      </c>
      <c r="F6" s="3" t="e">
        <f ca="1">'Results Detail'!Z8</f>
        <v>#NAME?</v>
      </c>
      <c r="G6" s="3" t="e">
        <f ca="1">'Results Detail'!AE8</f>
        <v>#NAME?</v>
      </c>
      <c r="I6" s="1">
        <f t="shared" si="1"/>
        <v>43</v>
      </c>
      <c r="J6" s="2" t="e">
        <f ca="1">'Results Detail'!G8</f>
        <v>#NAME?</v>
      </c>
      <c r="K6" s="2" t="e">
        <f ca="1">'Results Detail'!L8</f>
        <v>#NAME?</v>
      </c>
      <c r="L6" s="2" t="e">
        <f ca="1">'Results Detail'!Q8</f>
        <v>#NAME?</v>
      </c>
      <c r="M6" s="2" t="e">
        <f ca="1">'Results Detail'!V8</f>
        <v>#NAME?</v>
      </c>
      <c r="N6" s="2" t="e">
        <f ca="1">'Results Detail'!AA8</f>
        <v>#NAME?</v>
      </c>
      <c r="O6" s="2" t="e">
        <f ca="1">'Results Detail'!AF8</f>
        <v>#NAME?</v>
      </c>
    </row>
    <row r="7" spans="1:15" x14ac:dyDescent="0.2">
      <c r="A7" s="1">
        <f>'Cash Flow Detail'!B10</f>
        <v>44</v>
      </c>
      <c r="B7" s="3" t="e">
        <f ca="1">'Results Detail'!F9</f>
        <v>#NAME?</v>
      </c>
      <c r="C7" s="3" t="e">
        <f ca="1">'Results Detail'!K9</f>
        <v>#NAME?</v>
      </c>
      <c r="D7" s="3" t="e">
        <f ca="1">'Results Detail'!P9</f>
        <v>#NAME?</v>
      </c>
      <c r="E7" s="3" t="e">
        <f ca="1">'Results Detail'!U9</f>
        <v>#NAME?</v>
      </c>
      <c r="F7" s="3" t="e">
        <f ca="1">'Results Detail'!Z9</f>
        <v>#NAME?</v>
      </c>
      <c r="G7" s="3" t="e">
        <f ca="1">'Results Detail'!AE9</f>
        <v>#NAME?</v>
      </c>
      <c r="I7" s="1">
        <f t="shared" si="1"/>
        <v>44</v>
      </c>
      <c r="J7" s="2" t="e">
        <f ca="1">'Results Detail'!G9</f>
        <v>#NAME?</v>
      </c>
      <c r="K7" s="2" t="e">
        <f ca="1">'Results Detail'!L9</f>
        <v>#NAME?</v>
      </c>
      <c r="L7" s="2" t="e">
        <f ca="1">'Results Detail'!Q9</f>
        <v>#NAME?</v>
      </c>
      <c r="M7" s="2" t="e">
        <f ca="1">'Results Detail'!V9</f>
        <v>#NAME?</v>
      </c>
      <c r="N7" s="2" t="e">
        <f ca="1">'Results Detail'!AA9</f>
        <v>#NAME?</v>
      </c>
      <c r="O7" s="2" t="e">
        <f ca="1">'Results Detail'!AF9</f>
        <v>#NAME?</v>
      </c>
    </row>
    <row r="8" spans="1:15" x14ac:dyDescent="0.2">
      <c r="A8" s="1">
        <f>'Cash Flow Detail'!B11</f>
        <v>45</v>
      </c>
      <c r="B8" s="3" t="e">
        <f ca="1">'Results Detail'!F10</f>
        <v>#NAME?</v>
      </c>
      <c r="C8" s="3" t="e">
        <f ca="1">'Results Detail'!K10</f>
        <v>#NAME?</v>
      </c>
      <c r="D8" s="3" t="e">
        <f ca="1">'Results Detail'!P10</f>
        <v>#NAME?</v>
      </c>
      <c r="E8" s="3" t="e">
        <f ca="1">'Results Detail'!U10</f>
        <v>#NAME?</v>
      </c>
      <c r="F8" s="3" t="e">
        <f ca="1">'Results Detail'!Z10</f>
        <v>#NAME?</v>
      </c>
      <c r="G8" s="3" t="e">
        <f ca="1">'Results Detail'!AE10</f>
        <v>#NAME?</v>
      </c>
      <c r="I8" s="1">
        <f t="shared" si="1"/>
        <v>45</v>
      </c>
      <c r="J8" s="2" t="e">
        <f ca="1">'Results Detail'!G10</f>
        <v>#NAME?</v>
      </c>
      <c r="K8" s="2" t="e">
        <f ca="1">'Results Detail'!L10</f>
        <v>#NAME?</v>
      </c>
      <c r="L8" s="2" t="e">
        <f ca="1">'Results Detail'!Q10</f>
        <v>#NAME?</v>
      </c>
      <c r="M8" s="2" t="e">
        <f ca="1">'Results Detail'!V10</f>
        <v>#NAME?</v>
      </c>
      <c r="N8" s="2" t="e">
        <f ca="1">'Results Detail'!AA10</f>
        <v>#NAME?</v>
      </c>
      <c r="O8" s="2" t="e">
        <f ca="1">'Results Detail'!AF10</f>
        <v>#NAME?</v>
      </c>
    </row>
    <row r="9" spans="1:15" x14ac:dyDescent="0.2">
      <c r="A9" s="1">
        <f>'Cash Flow Detail'!B12</f>
        <v>46</v>
      </c>
      <c r="B9" s="3" t="e">
        <f ca="1">'Results Detail'!F11</f>
        <v>#NAME?</v>
      </c>
      <c r="C9" s="3" t="e">
        <f ca="1">'Results Detail'!K11</f>
        <v>#NAME?</v>
      </c>
      <c r="D9" s="3" t="e">
        <f ca="1">'Results Detail'!P11</f>
        <v>#NAME?</v>
      </c>
      <c r="E9" s="3" t="e">
        <f ca="1">'Results Detail'!U11</f>
        <v>#NAME?</v>
      </c>
      <c r="F9" s="3" t="e">
        <f ca="1">'Results Detail'!Z11</f>
        <v>#NAME?</v>
      </c>
      <c r="G9" s="3" t="e">
        <f ca="1">'Results Detail'!AE11</f>
        <v>#NAME?</v>
      </c>
      <c r="I9" s="1">
        <f>A9</f>
        <v>46</v>
      </c>
      <c r="J9" s="2" t="e">
        <f ca="1">'Results Detail'!G11</f>
        <v>#NAME?</v>
      </c>
      <c r="K9" s="2" t="e">
        <f ca="1">'Results Detail'!L11</f>
        <v>#NAME?</v>
      </c>
      <c r="L9" s="2" t="e">
        <f ca="1">'Results Detail'!Q11</f>
        <v>#NAME?</v>
      </c>
      <c r="M9" s="2" t="e">
        <f ca="1">'Results Detail'!V11</f>
        <v>#NAME?</v>
      </c>
      <c r="N9" s="2" t="e">
        <f ca="1">'Results Detail'!AA11</f>
        <v>#NAME?</v>
      </c>
      <c r="O9" s="2" t="e">
        <f ca="1">'Results Detail'!AF11</f>
        <v>#NAME?</v>
      </c>
    </row>
    <row r="10" spans="1:15" x14ac:dyDescent="0.2">
      <c r="A10" s="1">
        <f>'Cash Flow Detail'!B13</f>
        <v>47</v>
      </c>
      <c r="B10" s="3" t="e">
        <f ca="1">'Results Detail'!F12</f>
        <v>#NAME?</v>
      </c>
      <c r="C10" s="3" t="e">
        <f ca="1">'Results Detail'!K12</f>
        <v>#NAME?</v>
      </c>
      <c r="D10" s="3" t="e">
        <f ca="1">'Results Detail'!P12</f>
        <v>#NAME?</v>
      </c>
      <c r="E10" s="3" t="e">
        <f ca="1">'Results Detail'!U12</f>
        <v>#NAME?</v>
      </c>
      <c r="F10" s="3" t="e">
        <f ca="1">'Results Detail'!Z12</f>
        <v>#NAME?</v>
      </c>
      <c r="G10" s="3" t="e">
        <f ca="1">'Results Detail'!AE12</f>
        <v>#NAME?</v>
      </c>
      <c r="I10" s="1">
        <f t="shared" si="1"/>
        <v>47</v>
      </c>
      <c r="J10" s="2" t="e">
        <f ca="1">'Results Detail'!G12</f>
        <v>#NAME?</v>
      </c>
      <c r="K10" s="2" t="e">
        <f ca="1">'Results Detail'!L12</f>
        <v>#NAME?</v>
      </c>
      <c r="L10" s="2" t="e">
        <f ca="1">'Results Detail'!Q12</f>
        <v>#NAME?</v>
      </c>
      <c r="M10" s="2" t="e">
        <f ca="1">'Results Detail'!V12</f>
        <v>#NAME?</v>
      </c>
      <c r="N10" s="2" t="e">
        <f ca="1">'Results Detail'!AA12</f>
        <v>#NAME?</v>
      </c>
      <c r="O10" s="2" t="e">
        <f ca="1">'Results Detail'!AF12</f>
        <v>#NAME?</v>
      </c>
    </row>
    <row r="11" spans="1:15" x14ac:dyDescent="0.2">
      <c r="A11" s="1">
        <f>'Cash Flow Detail'!B14</f>
        <v>48</v>
      </c>
      <c r="B11" s="3" t="e">
        <f ca="1">'Results Detail'!F13</f>
        <v>#NAME?</v>
      </c>
      <c r="C11" s="3" t="e">
        <f ca="1">'Results Detail'!K13</f>
        <v>#NAME?</v>
      </c>
      <c r="D11" s="3" t="e">
        <f ca="1">'Results Detail'!P13</f>
        <v>#NAME?</v>
      </c>
      <c r="E11" s="3" t="e">
        <f ca="1">'Results Detail'!U13</f>
        <v>#NAME?</v>
      </c>
      <c r="F11" s="3" t="e">
        <f ca="1">'Results Detail'!Z13</f>
        <v>#NAME?</v>
      </c>
      <c r="G11" s="3" t="e">
        <f ca="1">'Results Detail'!AE13</f>
        <v>#NAME?</v>
      </c>
      <c r="I11" s="1">
        <f t="shared" si="1"/>
        <v>48</v>
      </c>
      <c r="J11" s="2" t="e">
        <f ca="1">'Results Detail'!G13</f>
        <v>#NAME?</v>
      </c>
      <c r="K11" s="2" t="e">
        <f ca="1">'Results Detail'!L13</f>
        <v>#NAME?</v>
      </c>
      <c r="L11" s="2" t="e">
        <f ca="1">'Results Detail'!Q13</f>
        <v>#NAME?</v>
      </c>
      <c r="M11" s="2" t="e">
        <f ca="1">'Results Detail'!V13</f>
        <v>#NAME?</v>
      </c>
      <c r="N11" s="2" t="e">
        <f ca="1">'Results Detail'!AA13</f>
        <v>#NAME?</v>
      </c>
      <c r="O11" s="2" t="e">
        <f ca="1">'Results Detail'!AF13</f>
        <v>#NAME?</v>
      </c>
    </row>
    <row r="12" spans="1:15" x14ac:dyDescent="0.2">
      <c r="A12" s="1">
        <f>'Cash Flow Detail'!B15</f>
        <v>49</v>
      </c>
      <c r="B12" s="3" t="e">
        <f ca="1">'Results Detail'!F14</f>
        <v>#NAME?</v>
      </c>
      <c r="C12" s="3" t="e">
        <f ca="1">'Results Detail'!K14</f>
        <v>#NAME?</v>
      </c>
      <c r="D12" s="3" t="e">
        <f ca="1">'Results Detail'!P14</f>
        <v>#NAME?</v>
      </c>
      <c r="E12" s="3" t="e">
        <f ca="1">'Results Detail'!U14</f>
        <v>#NAME?</v>
      </c>
      <c r="F12" s="3" t="e">
        <f ca="1">'Results Detail'!Z14</f>
        <v>#NAME?</v>
      </c>
      <c r="G12" s="3" t="e">
        <f ca="1">'Results Detail'!AE14</f>
        <v>#NAME?</v>
      </c>
      <c r="I12" s="1">
        <f t="shared" si="1"/>
        <v>49</v>
      </c>
      <c r="J12" s="2" t="e">
        <f ca="1">'Results Detail'!G14</f>
        <v>#NAME?</v>
      </c>
      <c r="K12" s="2" t="e">
        <f ca="1">'Results Detail'!L14</f>
        <v>#NAME?</v>
      </c>
      <c r="L12" s="2" t="e">
        <f ca="1">'Results Detail'!Q14</f>
        <v>#NAME?</v>
      </c>
      <c r="M12" s="2" t="e">
        <f ca="1">'Results Detail'!V14</f>
        <v>#NAME?</v>
      </c>
      <c r="N12" s="2" t="e">
        <f ca="1">'Results Detail'!AA14</f>
        <v>#NAME?</v>
      </c>
      <c r="O12" s="2" t="e">
        <f ca="1">'Results Detail'!AF14</f>
        <v>#NAME?</v>
      </c>
    </row>
    <row r="13" spans="1:15" x14ac:dyDescent="0.2">
      <c r="A13" s="1">
        <f>'Cash Flow Detail'!B16</f>
        <v>50</v>
      </c>
      <c r="B13" s="3" t="e">
        <f ca="1">'Results Detail'!F15</f>
        <v>#NAME?</v>
      </c>
      <c r="C13" s="3" t="e">
        <f ca="1">'Results Detail'!K15</f>
        <v>#NAME?</v>
      </c>
      <c r="D13" s="3" t="e">
        <f ca="1">'Results Detail'!P15</f>
        <v>#NAME?</v>
      </c>
      <c r="E13" s="3" t="e">
        <f ca="1">'Results Detail'!U15</f>
        <v>#NAME?</v>
      </c>
      <c r="F13" s="3" t="e">
        <f ca="1">'Results Detail'!Z15</f>
        <v>#NAME?</v>
      </c>
      <c r="G13" s="3" t="e">
        <f ca="1">'Results Detail'!AE15</f>
        <v>#NAME?</v>
      </c>
      <c r="I13" s="1">
        <f t="shared" si="1"/>
        <v>50</v>
      </c>
      <c r="J13" s="2" t="e">
        <f ca="1">'Results Detail'!G15</f>
        <v>#NAME?</v>
      </c>
      <c r="K13" s="2" t="e">
        <f ca="1">'Results Detail'!L15</f>
        <v>#NAME?</v>
      </c>
      <c r="L13" s="2" t="e">
        <f ca="1">'Results Detail'!Q15</f>
        <v>#NAME?</v>
      </c>
      <c r="M13" s="2" t="e">
        <f ca="1">'Results Detail'!V15</f>
        <v>#NAME?</v>
      </c>
      <c r="N13" s="2" t="e">
        <f ca="1">'Results Detail'!AA15</f>
        <v>#NAME?</v>
      </c>
      <c r="O13" s="2" t="e">
        <f ca="1">'Results Detail'!AF15</f>
        <v>#NAME?</v>
      </c>
    </row>
    <row r="14" spans="1:15" x14ac:dyDescent="0.2">
      <c r="A14" s="1">
        <f>'Cash Flow Detail'!B17</f>
        <v>51</v>
      </c>
      <c r="B14" s="3" t="e">
        <f ca="1">'Results Detail'!F16</f>
        <v>#NAME?</v>
      </c>
      <c r="C14" s="3" t="e">
        <f ca="1">'Results Detail'!K16</f>
        <v>#NAME?</v>
      </c>
      <c r="D14" s="3" t="e">
        <f ca="1">'Results Detail'!P16</f>
        <v>#NAME?</v>
      </c>
      <c r="E14" s="3" t="e">
        <f ca="1">'Results Detail'!U16</f>
        <v>#NAME?</v>
      </c>
      <c r="F14" s="3" t="e">
        <f ca="1">'Results Detail'!Z16</f>
        <v>#NAME?</v>
      </c>
      <c r="G14" s="3" t="e">
        <f ca="1">'Results Detail'!AE16</f>
        <v>#NAME?</v>
      </c>
      <c r="I14" s="1">
        <f t="shared" si="1"/>
        <v>51</v>
      </c>
      <c r="J14" s="2" t="e">
        <f ca="1">'Results Detail'!G16</f>
        <v>#NAME?</v>
      </c>
      <c r="K14" s="2" t="e">
        <f ca="1">'Results Detail'!L16</f>
        <v>#NAME?</v>
      </c>
      <c r="L14" s="2" t="e">
        <f ca="1">'Results Detail'!Q16</f>
        <v>#NAME?</v>
      </c>
      <c r="M14" s="2" t="e">
        <f ca="1">'Results Detail'!V16</f>
        <v>#NAME?</v>
      </c>
      <c r="N14" s="2" t="e">
        <f ca="1">'Results Detail'!AA16</f>
        <v>#NAME?</v>
      </c>
      <c r="O14" s="2" t="e">
        <f ca="1">'Results Detail'!AF16</f>
        <v>#NAME?</v>
      </c>
    </row>
    <row r="15" spans="1:15" x14ac:dyDescent="0.2">
      <c r="A15" s="1">
        <f>'Cash Flow Detail'!B18</f>
        <v>52</v>
      </c>
      <c r="B15" s="3" t="e">
        <f ca="1">'Results Detail'!F17</f>
        <v>#NAME?</v>
      </c>
      <c r="C15" s="3" t="e">
        <f ca="1">'Results Detail'!K17</f>
        <v>#NAME?</v>
      </c>
      <c r="D15" s="3" t="e">
        <f ca="1">'Results Detail'!P17</f>
        <v>#NAME?</v>
      </c>
      <c r="E15" s="3" t="e">
        <f ca="1">'Results Detail'!U17</f>
        <v>#NAME?</v>
      </c>
      <c r="F15" s="3" t="e">
        <f ca="1">'Results Detail'!Z17</f>
        <v>#NAME?</v>
      </c>
      <c r="G15" s="3" t="e">
        <f ca="1">'Results Detail'!AE17</f>
        <v>#NAME?</v>
      </c>
      <c r="I15" s="1">
        <f t="shared" si="1"/>
        <v>52</v>
      </c>
      <c r="J15" s="2" t="e">
        <f ca="1">'Results Detail'!G17</f>
        <v>#NAME?</v>
      </c>
      <c r="K15" s="2" t="e">
        <f ca="1">'Results Detail'!L17</f>
        <v>#NAME?</v>
      </c>
      <c r="L15" s="2" t="e">
        <f ca="1">'Results Detail'!Q17</f>
        <v>#NAME?</v>
      </c>
      <c r="M15" s="2" t="e">
        <f ca="1">'Results Detail'!V17</f>
        <v>#NAME?</v>
      </c>
      <c r="N15" s="2" t="e">
        <f ca="1">'Results Detail'!AA17</f>
        <v>#NAME?</v>
      </c>
      <c r="O15" s="2" t="e">
        <f ca="1">'Results Detail'!AF17</f>
        <v>#NAME?</v>
      </c>
    </row>
    <row r="16" spans="1:15" x14ac:dyDescent="0.2">
      <c r="A16" s="1">
        <f>'Cash Flow Detail'!B19</f>
        <v>53</v>
      </c>
      <c r="B16" s="3" t="e">
        <f ca="1">'Results Detail'!F18</f>
        <v>#NAME?</v>
      </c>
      <c r="C16" s="3" t="e">
        <f ca="1">'Results Detail'!K18</f>
        <v>#NAME?</v>
      </c>
      <c r="D16" s="3" t="e">
        <f ca="1">'Results Detail'!P18</f>
        <v>#NAME?</v>
      </c>
      <c r="E16" s="3" t="e">
        <f ca="1">'Results Detail'!U18</f>
        <v>#NAME?</v>
      </c>
      <c r="F16" s="3" t="e">
        <f ca="1">'Results Detail'!Z18</f>
        <v>#NAME?</v>
      </c>
      <c r="G16" s="3" t="e">
        <f ca="1">'Results Detail'!AE18</f>
        <v>#NAME?</v>
      </c>
      <c r="I16" s="1">
        <f t="shared" si="1"/>
        <v>53</v>
      </c>
      <c r="J16" s="2" t="e">
        <f ca="1">'Results Detail'!G18</f>
        <v>#NAME?</v>
      </c>
      <c r="K16" s="2" t="e">
        <f ca="1">'Results Detail'!L18</f>
        <v>#NAME?</v>
      </c>
      <c r="L16" s="2" t="e">
        <f ca="1">'Results Detail'!Q18</f>
        <v>#NAME?</v>
      </c>
      <c r="M16" s="2" t="e">
        <f ca="1">'Results Detail'!V18</f>
        <v>#NAME?</v>
      </c>
      <c r="N16" s="2" t="e">
        <f ca="1">'Results Detail'!AA18</f>
        <v>#NAME?</v>
      </c>
      <c r="O16" s="2" t="e">
        <f ca="1">'Results Detail'!AF18</f>
        <v>#NAME?</v>
      </c>
    </row>
    <row r="17" spans="1:15" x14ac:dyDescent="0.2">
      <c r="A17" s="1">
        <f>'Cash Flow Detail'!B20</f>
        <v>54</v>
      </c>
      <c r="B17" s="3" t="e">
        <f ca="1">'Results Detail'!F19</f>
        <v>#NAME?</v>
      </c>
      <c r="C17" s="3" t="e">
        <f ca="1">'Results Detail'!K19</f>
        <v>#NAME?</v>
      </c>
      <c r="D17" s="3" t="e">
        <f ca="1">'Results Detail'!P19</f>
        <v>#NAME?</v>
      </c>
      <c r="E17" s="3" t="e">
        <f ca="1">'Results Detail'!U19</f>
        <v>#NAME?</v>
      </c>
      <c r="F17" s="3" t="e">
        <f ca="1">'Results Detail'!Z19</f>
        <v>#NAME?</v>
      </c>
      <c r="G17" s="3" t="e">
        <f ca="1">'Results Detail'!AE19</f>
        <v>#NAME?</v>
      </c>
      <c r="I17" s="1">
        <f t="shared" si="1"/>
        <v>54</v>
      </c>
      <c r="J17" s="2" t="e">
        <f ca="1">'Results Detail'!G19</f>
        <v>#NAME?</v>
      </c>
      <c r="K17" s="2" t="e">
        <f ca="1">'Results Detail'!L19</f>
        <v>#NAME?</v>
      </c>
      <c r="L17" s="2" t="e">
        <f ca="1">'Results Detail'!Q19</f>
        <v>#NAME?</v>
      </c>
      <c r="M17" s="2" t="e">
        <f ca="1">'Results Detail'!V19</f>
        <v>#NAME?</v>
      </c>
      <c r="N17" s="2" t="e">
        <f ca="1">'Results Detail'!AA19</f>
        <v>#NAME?</v>
      </c>
      <c r="O17" s="2" t="e">
        <f ca="1">'Results Detail'!AF19</f>
        <v>#NAME?</v>
      </c>
    </row>
    <row r="18" spans="1:15" x14ac:dyDescent="0.2">
      <c r="A18" s="1">
        <f>'Cash Flow Detail'!B21</f>
        <v>55</v>
      </c>
      <c r="B18" s="3" t="e">
        <f ca="1">'Results Detail'!F20</f>
        <v>#NAME?</v>
      </c>
      <c r="C18" s="3" t="e">
        <f ca="1">'Results Detail'!K20</f>
        <v>#NAME?</v>
      </c>
      <c r="D18" s="3" t="e">
        <f ca="1">'Results Detail'!P20</f>
        <v>#NAME?</v>
      </c>
      <c r="E18" s="3" t="e">
        <f ca="1">'Results Detail'!U20</f>
        <v>#NAME?</v>
      </c>
      <c r="F18" s="3" t="e">
        <f ca="1">'Results Detail'!Z20</f>
        <v>#NAME?</v>
      </c>
      <c r="G18" s="3" t="e">
        <f ca="1">'Results Detail'!AE20</f>
        <v>#NAME?</v>
      </c>
      <c r="I18" s="1">
        <f t="shared" si="1"/>
        <v>55</v>
      </c>
      <c r="J18" s="2" t="e">
        <f ca="1">'Results Detail'!G20</f>
        <v>#NAME?</v>
      </c>
      <c r="K18" s="2" t="e">
        <f ca="1">'Results Detail'!L20</f>
        <v>#NAME?</v>
      </c>
      <c r="L18" s="2" t="e">
        <f ca="1">'Results Detail'!Q20</f>
        <v>#NAME?</v>
      </c>
      <c r="M18" s="2" t="e">
        <f ca="1">'Results Detail'!V20</f>
        <v>#NAME?</v>
      </c>
      <c r="N18" s="2" t="e">
        <f ca="1">'Results Detail'!AA20</f>
        <v>#NAME?</v>
      </c>
      <c r="O18" s="2" t="e">
        <f ca="1">'Results Detail'!AF20</f>
        <v>#NAME?</v>
      </c>
    </row>
    <row r="19" spans="1:15" x14ac:dyDescent="0.2">
      <c r="A19" s="1">
        <f>'Cash Flow Detail'!B22</f>
        <v>56</v>
      </c>
      <c r="B19" s="3" t="e">
        <f ca="1">'Results Detail'!F21</f>
        <v>#NAME?</v>
      </c>
      <c r="C19" s="3" t="e">
        <f ca="1">'Results Detail'!K21</f>
        <v>#NAME?</v>
      </c>
      <c r="D19" s="3" t="e">
        <f ca="1">'Results Detail'!P21</f>
        <v>#NAME?</v>
      </c>
      <c r="E19" s="3" t="e">
        <f ca="1">'Results Detail'!U21</f>
        <v>#NAME?</v>
      </c>
      <c r="F19" s="3" t="e">
        <f ca="1">'Results Detail'!Z21</f>
        <v>#NAME?</v>
      </c>
      <c r="G19" s="3" t="e">
        <f ca="1">'Results Detail'!AE21</f>
        <v>#NAME?</v>
      </c>
      <c r="I19" s="1">
        <f t="shared" si="1"/>
        <v>56</v>
      </c>
      <c r="J19" s="2" t="e">
        <f ca="1">'Results Detail'!G21</f>
        <v>#NAME?</v>
      </c>
      <c r="K19" s="2" t="e">
        <f ca="1">'Results Detail'!L21</f>
        <v>#NAME?</v>
      </c>
      <c r="L19" s="2" t="e">
        <f ca="1">'Results Detail'!Q21</f>
        <v>#NAME?</v>
      </c>
      <c r="M19" s="2" t="e">
        <f ca="1">'Results Detail'!V21</f>
        <v>#NAME?</v>
      </c>
      <c r="N19" s="2" t="e">
        <f ca="1">'Results Detail'!AA21</f>
        <v>#NAME?</v>
      </c>
      <c r="O19" s="2" t="e">
        <f ca="1">'Results Detail'!AF21</f>
        <v>#NAME?</v>
      </c>
    </row>
    <row r="20" spans="1:15" x14ac:dyDescent="0.2">
      <c r="A20" s="1">
        <f>'Cash Flow Detail'!B23</f>
        <v>57</v>
      </c>
      <c r="B20" s="3" t="e">
        <f ca="1">'Results Detail'!F22</f>
        <v>#NAME?</v>
      </c>
      <c r="C20" s="3" t="e">
        <f ca="1">'Results Detail'!K22</f>
        <v>#NAME?</v>
      </c>
      <c r="D20" s="3" t="e">
        <f ca="1">'Results Detail'!P22</f>
        <v>#NAME?</v>
      </c>
      <c r="E20" s="3" t="e">
        <f ca="1">'Results Detail'!U22</f>
        <v>#NAME?</v>
      </c>
      <c r="F20" s="3" t="e">
        <f ca="1">'Results Detail'!Z22</f>
        <v>#NAME?</v>
      </c>
      <c r="G20" s="3" t="e">
        <f ca="1">'Results Detail'!AE22</f>
        <v>#NAME?</v>
      </c>
      <c r="I20" s="1">
        <f t="shared" si="1"/>
        <v>57</v>
      </c>
      <c r="J20" s="2" t="e">
        <f ca="1">'Results Detail'!G22</f>
        <v>#NAME?</v>
      </c>
      <c r="K20" s="2" t="e">
        <f ca="1">'Results Detail'!L22</f>
        <v>#NAME?</v>
      </c>
      <c r="L20" s="2" t="e">
        <f ca="1">'Results Detail'!Q22</f>
        <v>#NAME?</v>
      </c>
      <c r="M20" s="2" t="e">
        <f ca="1">'Results Detail'!V22</f>
        <v>#NAME?</v>
      </c>
      <c r="N20" s="2" t="e">
        <f ca="1">'Results Detail'!AA22</f>
        <v>#NAME?</v>
      </c>
      <c r="O20" s="2" t="e">
        <f ca="1">'Results Detail'!AF22</f>
        <v>#NAME?</v>
      </c>
    </row>
    <row r="21" spans="1:15" x14ac:dyDescent="0.2">
      <c r="A21" s="1">
        <f>'Cash Flow Detail'!B24</f>
        <v>58</v>
      </c>
      <c r="B21" s="3" t="e">
        <f ca="1">'Results Detail'!F23</f>
        <v>#NAME?</v>
      </c>
      <c r="C21" s="3" t="e">
        <f ca="1">'Results Detail'!K23</f>
        <v>#NAME?</v>
      </c>
      <c r="D21" s="3" t="e">
        <f ca="1">'Results Detail'!P23</f>
        <v>#NAME?</v>
      </c>
      <c r="E21" s="3" t="e">
        <f ca="1">'Results Detail'!U23</f>
        <v>#NAME?</v>
      </c>
      <c r="F21" s="3" t="e">
        <f ca="1">'Results Detail'!Z23</f>
        <v>#NAME?</v>
      </c>
      <c r="G21" s="3" t="e">
        <f ca="1">'Results Detail'!AE23</f>
        <v>#NAME?</v>
      </c>
      <c r="I21" s="1">
        <f t="shared" si="1"/>
        <v>58</v>
      </c>
      <c r="J21" s="2" t="e">
        <f ca="1">'Results Detail'!G23</f>
        <v>#NAME?</v>
      </c>
      <c r="K21" s="2" t="e">
        <f ca="1">'Results Detail'!L23</f>
        <v>#NAME?</v>
      </c>
      <c r="L21" s="2" t="e">
        <f ca="1">'Results Detail'!Q23</f>
        <v>#NAME?</v>
      </c>
      <c r="M21" s="2" t="e">
        <f ca="1">'Results Detail'!V23</f>
        <v>#NAME?</v>
      </c>
      <c r="N21" s="2" t="e">
        <f ca="1">'Results Detail'!AA23</f>
        <v>#NAME?</v>
      </c>
      <c r="O21" s="2" t="e">
        <f ca="1">'Results Detail'!AF23</f>
        <v>#NAME?</v>
      </c>
    </row>
    <row r="22" spans="1:15" x14ac:dyDescent="0.2">
      <c r="A22" s="1">
        <f>'Cash Flow Detail'!B25</f>
        <v>59</v>
      </c>
      <c r="B22" s="3" t="e">
        <f ca="1">'Results Detail'!F24</f>
        <v>#NAME?</v>
      </c>
      <c r="C22" s="3" t="e">
        <f ca="1">'Results Detail'!K24</f>
        <v>#NAME?</v>
      </c>
      <c r="D22" s="3" t="e">
        <f ca="1">'Results Detail'!P24</f>
        <v>#NAME?</v>
      </c>
      <c r="E22" s="3" t="e">
        <f ca="1">'Results Detail'!U24</f>
        <v>#NAME?</v>
      </c>
      <c r="F22" s="3" t="e">
        <f ca="1">'Results Detail'!Z24</f>
        <v>#NAME?</v>
      </c>
      <c r="G22" s="3" t="e">
        <f ca="1">'Results Detail'!AE24</f>
        <v>#NAME?</v>
      </c>
      <c r="I22" s="1">
        <f t="shared" si="1"/>
        <v>59</v>
      </c>
      <c r="J22" s="2" t="e">
        <f ca="1">'Results Detail'!G24</f>
        <v>#NAME?</v>
      </c>
      <c r="K22" s="2" t="e">
        <f ca="1">'Results Detail'!L24</f>
        <v>#NAME?</v>
      </c>
      <c r="L22" s="2" t="e">
        <f ca="1">'Results Detail'!Q24</f>
        <v>#NAME?</v>
      </c>
      <c r="M22" s="2" t="e">
        <f ca="1">'Results Detail'!V24</f>
        <v>#NAME?</v>
      </c>
      <c r="N22" s="2" t="e">
        <f ca="1">'Results Detail'!AA24</f>
        <v>#NAME?</v>
      </c>
      <c r="O22" s="2" t="e">
        <f ca="1">'Results Detail'!AF24</f>
        <v>#NAME?</v>
      </c>
    </row>
    <row r="23" spans="1:15" x14ac:dyDescent="0.2">
      <c r="A23" s="1">
        <f>'Cash Flow Detail'!B26</f>
        <v>60</v>
      </c>
      <c r="B23" s="3" t="e">
        <f ca="1">'Results Detail'!F25</f>
        <v>#NAME?</v>
      </c>
      <c r="C23" s="3" t="e">
        <f ca="1">'Results Detail'!K25</f>
        <v>#NAME?</v>
      </c>
      <c r="D23" s="3" t="e">
        <f ca="1">'Results Detail'!P25</f>
        <v>#NAME?</v>
      </c>
      <c r="E23" s="3" t="e">
        <f ca="1">'Results Detail'!U25</f>
        <v>#NAME?</v>
      </c>
      <c r="F23" s="3" t="e">
        <f ca="1">'Results Detail'!Z25</f>
        <v>#NAME?</v>
      </c>
      <c r="G23" s="3" t="e">
        <f ca="1">'Results Detail'!AE25</f>
        <v>#NAME?</v>
      </c>
      <c r="I23" s="1">
        <f t="shared" si="1"/>
        <v>60</v>
      </c>
      <c r="J23" s="2" t="e">
        <f ca="1">'Results Detail'!G25</f>
        <v>#NAME?</v>
      </c>
      <c r="K23" s="2" t="e">
        <f ca="1">'Results Detail'!L25</f>
        <v>#NAME?</v>
      </c>
      <c r="L23" s="2" t="e">
        <f ca="1">'Results Detail'!Q25</f>
        <v>#NAME?</v>
      </c>
      <c r="M23" s="2" t="e">
        <f ca="1">'Results Detail'!V25</f>
        <v>#NAME?</v>
      </c>
      <c r="N23" s="2" t="e">
        <f ca="1">'Results Detail'!AA25</f>
        <v>#NAME?</v>
      </c>
      <c r="O23" s="2" t="e">
        <f ca="1">'Results Detail'!AF25</f>
        <v>#NAME?</v>
      </c>
    </row>
    <row r="24" spans="1:15" x14ac:dyDescent="0.2">
      <c r="A24" s="1">
        <f>'Cash Flow Detail'!B27</f>
        <v>61</v>
      </c>
      <c r="B24" s="3" t="e">
        <f ca="1">'Results Detail'!F26</f>
        <v>#NAME?</v>
      </c>
      <c r="C24" s="3" t="e">
        <f ca="1">'Results Detail'!K26</f>
        <v>#NAME?</v>
      </c>
      <c r="D24" s="3" t="e">
        <f ca="1">'Results Detail'!P26</f>
        <v>#NAME?</v>
      </c>
      <c r="E24" s="3" t="e">
        <f ca="1">'Results Detail'!U26</f>
        <v>#NAME?</v>
      </c>
      <c r="F24" s="3" t="e">
        <f ca="1">'Results Detail'!Z26</f>
        <v>#NAME?</v>
      </c>
      <c r="G24" s="3" t="e">
        <f ca="1">'Results Detail'!AE26</f>
        <v>#NAME?</v>
      </c>
      <c r="I24" s="1">
        <f t="shared" si="1"/>
        <v>61</v>
      </c>
      <c r="J24" s="2" t="e">
        <f ca="1">'Results Detail'!G26</f>
        <v>#NAME?</v>
      </c>
      <c r="K24" s="2" t="e">
        <f ca="1">'Results Detail'!L26</f>
        <v>#NAME?</v>
      </c>
      <c r="L24" s="2" t="e">
        <f ca="1">'Results Detail'!Q26</f>
        <v>#NAME?</v>
      </c>
      <c r="M24" s="2" t="e">
        <f ca="1">'Results Detail'!V26</f>
        <v>#NAME?</v>
      </c>
      <c r="N24" s="2" t="e">
        <f ca="1">'Results Detail'!AA26</f>
        <v>#NAME?</v>
      </c>
      <c r="O24" s="2" t="e">
        <f ca="1">'Results Detail'!AF26</f>
        <v>#NAME?</v>
      </c>
    </row>
    <row r="25" spans="1:15" x14ac:dyDescent="0.2">
      <c r="A25" s="1">
        <f>'Cash Flow Detail'!B28</f>
        <v>62</v>
      </c>
      <c r="B25" s="3" t="e">
        <f ca="1">'Results Detail'!F27</f>
        <v>#NAME?</v>
      </c>
      <c r="C25" s="3" t="e">
        <f ca="1">'Results Detail'!K27</f>
        <v>#NAME?</v>
      </c>
      <c r="D25" s="3" t="e">
        <f ca="1">'Results Detail'!P27</f>
        <v>#NAME?</v>
      </c>
      <c r="E25" s="3" t="e">
        <f ca="1">'Results Detail'!U27</f>
        <v>#NAME?</v>
      </c>
      <c r="F25" s="3" t="e">
        <f ca="1">'Results Detail'!Z27</f>
        <v>#NAME?</v>
      </c>
      <c r="G25" s="3" t="e">
        <f ca="1">'Results Detail'!AE27</f>
        <v>#NAME?</v>
      </c>
      <c r="I25" s="1">
        <f t="shared" si="1"/>
        <v>62</v>
      </c>
      <c r="J25" s="2" t="e">
        <f ca="1">'Results Detail'!G27</f>
        <v>#NAME?</v>
      </c>
      <c r="K25" s="2" t="e">
        <f ca="1">'Results Detail'!L27</f>
        <v>#NAME?</v>
      </c>
      <c r="L25" s="2" t="e">
        <f ca="1">'Results Detail'!Q27</f>
        <v>#NAME?</v>
      </c>
      <c r="M25" s="2" t="e">
        <f ca="1">'Results Detail'!V27</f>
        <v>#NAME?</v>
      </c>
      <c r="N25" s="2" t="e">
        <f ca="1">'Results Detail'!AA27</f>
        <v>#NAME?</v>
      </c>
      <c r="O25" s="2" t="e">
        <f ca="1">'Results Detail'!AF27</f>
        <v>#NAME?</v>
      </c>
    </row>
    <row r="26" spans="1:15" x14ac:dyDescent="0.2">
      <c r="A26" s="1">
        <f>'Cash Flow Detail'!B29</f>
        <v>63</v>
      </c>
      <c r="B26" s="3" t="e">
        <f ca="1">'Results Detail'!F28</f>
        <v>#NAME?</v>
      </c>
      <c r="C26" s="3" t="e">
        <f ca="1">'Results Detail'!K28</f>
        <v>#NAME?</v>
      </c>
      <c r="D26" s="3" t="e">
        <f ca="1">'Results Detail'!P28</f>
        <v>#NAME?</v>
      </c>
      <c r="E26" s="3" t="e">
        <f ca="1">'Results Detail'!U28</f>
        <v>#NAME?</v>
      </c>
      <c r="F26" s="3" t="e">
        <f ca="1">'Results Detail'!Z28</f>
        <v>#NAME?</v>
      </c>
      <c r="G26" s="3" t="e">
        <f ca="1">'Results Detail'!AE28</f>
        <v>#NAME?</v>
      </c>
      <c r="I26" s="1">
        <f t="shared" si="1"/>
        <v>63</v>
      </c>
      <c r="J26" s="2" t="e">
        <f ca="1">'Results Detail'!G28</f>
        <v>#NAME?</v>
      </c>
      <c r="K26" s="2" t="e">
        <f ca="1">'Results Detail'!L28</f>
        <v>#NAME?</v>
      </c>
      <c r="L26" s="2" t="e">
        <f ca="1">'Results Detail'!Q28</f>
        <v>#NAME?</v>
      </c>
      <c r="M26" s="2" t="e">
        <f ca="1">'Results Detail'!V28</f>
        <v>#NAME?</v>
      </c>
      <c r="N26" s="2" t="e">
        <f ca="1">'Results Detail'!AA28</f>
        <v>#NAME?</v>
      </c>
      <c r="O26" s="2" t="e">
        <f ca="1">'Results Detail'!AF28</f>
        <v>#NAME?</v>
      </c>
    </row>
    <row r="27" spans="1:15" x14ac:dyDescent="0.2">
      <c r="A27" s="1">
        <f>'Cash Flow Detail'!B30</f>
        <v>64</v>
      </c>
      <c r="B27" s="3" t="e">
        <f ca="1">'Results Detail'!F29</f>
        <v>#NAME?</v>
      </c>
      <c r="C27" s="3" t="e">
        <f ca="1">'Results Detail'!K29</f>
        <v>#NAME?</v>
      </c>
      <c r="D27" s="3" t="e">
        <f ca="1">'Results Detail'!P29</f>
        <v>#NAME?</v>
      </c>
      <c r="E27" s="3" t="e">
        <f ca="1">'Results Detail'!U29</f>
        <v>#NAME?</v>
      </c>
      <c r="F27" s="3" t="e">
        <f ca="1">'Results Detail'!Z29</f>
        <v>#NAME?</v>
      </c>
      <c r="G27" s="3" t="e">
        <f ca="1">'Results Detail'!AE29</f>
        <v>#NAME?</v>
      </c>
      <c r="I27" s="1">
        <f t="shared" si="1"/>
        <v>64</v>
      </c>
      <c r="J27" s="2" t="e">
        <f ca="1">'Results Detail'!G29</f>
        <v>#NAME?</v>
      </c>
      <c r="K27" s="2" t="e">
        <f ca="1">'Results Detail'!L29</f>
        <v>#NAME?</v>
      </c>
      <c r="L27" s="2" t="e">
        <f ca="1">'Results Detail'!Q29</f>
        <v>#NAME?</v>
      </c>
      <c r="M27" s="2" t="e">
        <f ca="1">'Results Detail'!V29</f>
        <v>#NAME?</v>
      </c>
      <c r="N27" s="2" t="e">
        <f ca="1">'Results Detail'!AA29</f>
        <v>#NAME?</v>
      </c>
      <c r="O27" s="2" t="e">
        <f ca="1">'Results Detail'!AF29</f>
        <v>#NAME?</v>
      </c>
    </row>
    <row r="28" spans="1:15" x14ac:dyDescent="0.2">
      <c r="A28" s="1">
        <f>'Cash Flow Detail'!B31</f>
        <v>65</v>
      </c>
      <c r="B28" s="3" t="e">
        <f ca="1">'Results Detail'!F30</f>
        <v>#NAME?</v>
      </c>
      <c r="C28" s="3" t="e">
        <f ca="1">'Results Detail'!K30</f>
        <v>#NAME?</v>
      </c>
      <c r="D28" s="3" t="e">
        <f ca="1">'Results Detail'!P30</f>
        <v>#NAME?</v>
      </c>
      <c r="E28" s="3" t="e">
        <f ca="1">'Results Detail'!U30</f>
        <v>#NAME?</v>
      </c>
      <c r="F28" s="3" t="e">
        <f ca="1">'Results Detail'!Z30</f>
        <v>#NAME?</v>
      </c>
      <c r="G28" s="3" t="e">
        <f ca="1">'Results Detail'!AE30</f>
        <v>#NAME?</v>
      </c>
      <c r="I28" s="1">
        <f t="shared" si="1"/>
        <v>65</v>
      </c>
      <c r="J28" s="2" t="e">
        <f ca="1">'Results Detail'!G30</f>
        <v>#NAME?</v>
      </c>
      <c r="K28" s="2" t="e">
        <f ca="1">'Results Detail'!L30</f>
        <v>#NAME?</v>
      </c>
      <c r="L28" s="2" t="e">
        <f ca="1">'Results Detail'!Q30</f>
        <v>#NAME?</v>
      </c>
      <c r="M28" s="2" t="e">
        <f ca="1">'Results Detail'!V30</f>
        <v>#NAME?</v>
      </c>
      <c r="N28" s="2" t="e">
        <f ca="1">'Results Detail'!AA30</f>
        <v>#NAME?</v>
      </c>
      <c r="O28" s="2" t="e">
        <f ca="1">'Results Detail'!AF30</f>
        <v>#NAME?</v>
      </c>
    </row>
    <row r="29" spans="1:15" x14ac:dyDescent="0.2">
      <c r="A29" s="1">
        <f>'Cash Flow Detail'!B32</f>
        <v>66</v>
      </c>
      <c r="B29" s="3" t="e">
        <f ca="1">'Results Detail'!F31</f>
        <v>#NAME?</v>
      </c>
      <c r="C29" s="3" t="e">
        <f ca="1">'Results Detail'!K31</f>
        <v>#NAME?</v>
      </c>
      <c r="D29" s="3" t="e">
        <f ca="1">'Results Detail'!P31</f>
        <v>#NAME?</v>
      </c>
      <c r="E29" s="3" t="e">
        <f ca="1">'Results Detail'!U31</f>
        <v>#NAME?</v>
      </c>
      <c r="F29" s="3" t="e">
        <f ca="1">'Results Detail'!Z31</f>
        <v>#NAME?</v>
      </c>
      <c r="G29" s="3" t="e">
        <f ca="1">'Results Detail'!AE31</f>
        <v>#NAME?</v>
      </c>
      <c r="I29" s="1">
        <f t="shared" si="1"/>
        <v>66</v>
      </c>
      <c r="J29" s="2" t="e">
        <f ca="1">'Results Detail'!G31</f>
        <v>#NAME?</v>
      </c>
      <c r="K29" s="2" t="e">
        <f ca="1">'Results Detail'!L31</f>
        <v>#NAME?</v>
      </c>
      <c r="L29" s="2" t="e">
        <f ca="1">'Results Detail'!Q31</f>
        <v>#NAME?</v>
      </c>
      <c r="M29" s="2" t="e">
        <f ca="1">'Results Detail'!V31</f>
        <v>#NAME?</v>
      </c>
      <c r="N29" s="2" t="e">
        <f ca="1">'Results Detail'!AA31</f>
        <v>#NAME?</v>
      </c>
      <c r="O29" s="2" t="e">
        <f ca="1">'Results Detail'!AF31</f>
        <v>#NAME?</v>
      </c>
    </row>
    <row r="30" spans="1:15" x14ac:dyDescent="0.2">
      <c r="A30" s="1">
        <f>'Cash Flow Detail'!B33</f>
        <v>67</v>
      </c>
      <c r="B30" s="3" t="e">
        <f ca="1">'Results Detail'!F32</f>
        <v>#NAME?</v>
      </c>
      <c r="C30" s="3" t="e">
        <f ca="1">'Results Detail'!K32</f>
        <v>#NAME?</v>
      </c>
      <c r="D30" s="3" t="e">
        <f ca="1">'Results Detail'!P32</f>
        <v>#NAME?</v>
      </c>
      <c r="E30" s="3" t="e">
        <f ca="1">'Results Detail'!U32</f>
        <v>#NAME?</v>
      </c>
      <c r="F30" s="3" t="e">
        <f ca="1">'Results Detail'!Z32</f>
        <v>#NAME?</v>
      </c>
      <c r="G30" s="3" t="e">
        <f ca="1">'Results Detail'!AE32</f>
        <v>#NAME?</v>
      </c>
      <c r="I30" s="1">
        <f t="shared" si="1"/>
        <v>67</v>
      </c>
      <c r="J30" s="2" t="e">
        <f ca="1">'Results Detail'!G32</f>
        <v>#NAME?</v>
      </c>
      <c r="K30" s="2" t="e">
        <f ca="1">'Results Detail'!L32</f>
        <v>#NAME?</v>
      </c>
      <c r="L30" s="2" t="e">
        <f ca="1">'Results Detail'!Q32</f>
        <v>#NAME?</v>
      </c>
      <c r="M30" s="2" t="e">
        <f ca="1">'Results Detail'!V32</f>
        <v>#NAME?</v>
      </c>
      <c r="N30" s="2" t="e">
        <f ca="1">'Results Detail'!AA32</f>
        <v>#NAME?</v>
      </c>
      <c r="O30" s="2" t="e">
        <f ca="1">'Results Detail'!AF32</f>
        <v>#NAME?</v>
      </c>
    </row>
    <row r="31" spans="1:15" x14ac:dyDescent="0.2">
      <c r="A31" s="1">
        <f>'Cash Flow Detail'!B34</f>
        <v>68</v>
      </c>
      <c r="B31" s="3" t="e">
        <f ca="1">'Results Detail'!F33</f>
        <v>#NAME?</v>
      </c>
      <c r="C31" s="3" t="e">
        <f ca="1">'Results Detail'!K33</f>
        <v>#NAME?</v>
      </c>
      <c r="D31" s="3" t="e">
        <f ca="1">'Results Detail'!P33</f>
        <v>#NAME?</v>
      </c>
      <c r="E31" s="3" t="e">
        <f ca="1">'Results Detail'!U33</f>
        <v>#NAME?</v>
      </c>
      <c r="F31" s="3" t="e">
        <f ca="1">'Results Detail'!Z33</f>
        <v>#NAME?</v>
      </c>
      <c r="G31" s="3" t="e">
        <f ca="1">'Results Detail'!AE33</f>
        <v>#NAME?</v>
      </c>
      <c r="I31" s="1">
        <f t="shared" si="1"/>
        <v>68</v>
      </c>
      <c r="J31" s="2" t="e">
        <f ca="1">'Results Detail'!G33</f>
        <v>#NAME?</v>
      </c>
      <c r="K31" s="2" t="e">
        <f ca="1">'Results Detail'!L33</f>
        <v>#NAME?</v>
      </c>
      <c r="L31" s="2" t="e">
        <f ca="1">'Results Detail'!Q33</f>
        <v>#NAME?</v>
      </c>
      <c r="M31" s="2" t="e">
        <f ca="1">'Results Detail'!V33</f>
        <v>#NAME?</v>
      </c>
      <c r="N31" s="2" t="e">
        <f ca="1">'Results Detail'!AA33</f>
        <v>#NAME?</v>
      </c>
      <c r="O31" s="2" t="e">
        <f ca="1">'Results Detail'!AF33</f>
        <v>#NAME?</v>
      </c>
    </row>
    <row r="32" spans="1:15" x14ac:dyDescent="0.2">
      <c r="A32" s="1">
        <f>'Cash Flow Detail'!B35</f>
        <v>69</v>
      </c>
      <c r="B32" s="3" t="e">
        <f ca="1">'Results Detail'!F34</f>
        <v>#NAME?</v>
      </c>
      <c r="C32" s="3" t="e">
        <f ca="1">'Results Detail'!K34</f>
        <v>#NAME?</v>
      </c>
      <c r="D32" s="3" t="e">
        <f ca="1">'Results Detail'!P34</f>
        <v>#NAME?</v>
      </c>
      <c r="E32" s="3" t="e">
        <f ca="1">'Results Detail'!U34</f>
        <v>#NAME?</v>
      </c>
      <c r="F32" s="3" t="e">
        <f ca="1">'Results Detail'!Z34</f>
        <v>#NAME?</v>
      </c>
      <c r="G32" s="3" t="e">
        <f ca="1">'Results Detail'!AE34</f>
        <v>#NAME?</v>
      </c>
      <c r="I32" s="1">
        <f t="shared" si="1"/>
        <v>69</v>
      </c>
      <c r="J32" s="2" t="e">
        <f ca="1">'Results Detail'!G34</f>
        <v>#NAME?</v>
      </c>
      <c r="K32" s="2" t="e">
        <f ca="1">'Results Detail'!L34</f>
        <v>#NAME?</v>
      </c>
      <c r="L32" s="2" t="e">
        <f ca="1">'Results Detail'!Q34</f>
        <v>#NAME?</v>
      </c>
      <c r="M32" s="2" t="e">
        <f ca="1">'Results Detail'!V34</f>
        <v>#NAME?</v>
      </c>
      <c r="N32" s="2" t="e">
        <f ca="1">'Results Detail'!AA34</f>
        <v>#NAME?</v>
      </c>
      <c r="O32" s="2" t="e">
        <f ca="1">'Results Detail'!AF34</f>
        <v>#NAME?</v>
      </c>
    </row>
    <row r="33" spans="1:15" x14ac:dyDescent="0.2">
      <c r="A33" s="1">
        <f>'Cash Flow Detail'!B36</f>
        <v>70</v>
      </c>
      <c r="B33" s="3" t="e">
        <f ca="1">'Results Detail'!F35</f>
        <v>#NAME?</v>
      </c>
      <c r="C33" s="3" t="e">
        <f ca="1">'Results Detail'!K35</f>
        <v>#NAME?</v>
      </c>
      <c r="D33" s="3" t="e">
        <f ca="1">'Results Detail'!P35</f>
        <v>#NAME?</v>
      </c>
      <c r="E33" s="3" t="e">
        <f ca="1">'Results Detail'!U35</f>
        <v>#NAME?</v>
      </c>
      <c r="F33" s="3" t="e">
        <f ca="1">'Results Detail'!Z35</f>
        <v>#NAME?</v>
      </c>
      <c r="G33" s="3" t="e">
        <f ca="1">'Results Detail'!AE35</f>
        <v>#NAME?</v>
      </c>
      <c r="I33" s="1">
        <f t="shared" si="1"/>
        <v>70</v>
      </c>
      <c r="J33" s="2" t="e">
        <f ca="1">'Results Detail'!G35</f>
        <v>#NAME?</v>
      </c>
      <c r="K33" s="2" t="e">
        <f ca="1">'Results Detail'!L35</f>
        <v>#NAME?</v>
      </c>
      <c r="L33" s="2" t="e">
        <f ca="1">'Results Detail'!Q35</f>
        <v>#NAME?</v>
      </c>
      <c r="M33" s="2" t="e">
        <f ca="1">'Results Detail'!V35</f>
        <v>#NAME?</v>
      </c>
      <c r="N33" s="2" t="e">
        <f ca="1">'Results Detail'!AA35</f>
        <v>#NAME?</v>
      </c>
      <c r="O33" s="2" t="e">
        <f ca="1">'Results Detail'!AF35</f>
        <v>#NAME?</v>
      </c>
    </row>
    <row r="34" spans="1:15" x14ac:dyDescent="0.2">
      <c r="A34" s="1">
        <f>'Cash Flow Detail'!B37</f>
        <v>71</v>
      </c>
      <c r="B34" s="3" t="e">
        <f ca="1">'Results Detail'!F36</f>
        <v>#NAME?</v>
      </c>
      <c r="C34" s="3" t="e">
        <f ca="1">'Results Detail'!K36</f>
        <v>#NAME?</v>
      </c>
      <c r="D34" s="3" t="e">
        <f ca="1">'Results Detail'!P36</f>
        <v>#NAME?</v>
      </c>
      <c r="E34" s="3" t="e">
        <f ca="1">'Results Detail'!U36</f>
        <v>#NAME?</v>
      </c>
      <c r="F34" s="3" t="e">
        <f ca="1">'Results Detail'!Z36</f>
        <v>#NAME?</v>
      </c>
      <c r="G34" s="3" t="e">
        <f ca="1">'Results Detail'!AE36</f>
        <v>#NAME?</v>
      </c>
      <c r="I34" s="1">
        <f t="shared" si="1"/>
        <v>71</v>
      </c>
      <c r="J34" s="2" t="e">
        <f ca="1">'Results Detail'!G36</f>
        <v>#NAME?</v>
      </c>
      <c r="K34" s="2" t="e">
        <f ca="1">'Results Detail'!L36</f>
        <v>#NAME?</v>
      </c>
      <c r="L34" s="2" t="e">
        <f ca="1">'Results Detail'!Q36</f>
        <v>#NAME?</v>
      </c>
      <c r="M34" s="2" t="e">
        <f ca="1">'Results Detail'!V36</f>
        <v>#NAME?</v>
      </c>
      <c r="N34" s="2" t="e">
        <f ca="1">'Results Detail'!AA36</f>
        <v>#NAME?</v>
      </c>
      <c r="O34" s="2" t="e">
        <f ca="1">'Results Detail'!AF36</f>
        <v>#NAME?</v>
      </c>
    </row>
    <row r="35" spans="1:15" x14ac:dyDescent="0.2">
      <c r="A35" s="1">
        <f>'Cash Flow Detail'!B38</f>
        <v>72</v>
      </c>
      <c r="B35" s="3" t="e">
        <f ca="1">'Results Detail'!F37</f>
        <v>#NAME?</v>
      </c>
      <c r="C35" s="3" t="e">
        <f ca="1">'Results Detail'!K37</f>
        <v>#NAME?</v>
      </c>
      <c r="D35" s="3" t="e">
        <f ca="1">'Results Detail'!P37</f>
        <v>#NAME?</v>
      </c>
      <c r="E35" s="3" t="e">
        <f ca="1">'Results Detail'!U37</f>
        <v>#NAME?</v>
      </c>
      <c r="F35" s="3" t="e">
        <f ca="1">'Results Detail'!Z37</f>
        <v>#NAME?</v>
      </c>
      <c r="G35" s="3" t="e">
        <f ca="1">'Results Detail'!AE37</f>
        <v>#NAME?</v>
      </c>
      <c r="I35" s="1">
        <f t="shared" si="1"/>
        <v>72</v>
      </c>
      <c r="J35" s="2" t="e">
        <f ca="1">'Results Detail'!G37</f>
        <v>#NAME?</v>
      </c>
      <c r="K35" s="2" t="e">
        <f ca="1">'Results Detail'!L37</f>
        <v>#NAME?</v>
      </c>
      <c r="L35" s="2" t="e">
        <f ca="1">'Results Detail'!Q37</f>
        <v>#NAME?</v>
      </c>
      <c r="M35" s="2" t="e">
        <f ca="1">'Results Detail'!V37</f>
        <v>#NAME?</v>
      </c>
      <c r="N35" s="2" t="e">
        <f ca="1">'Results Detail'!AA37</f>
        <v>#NAME?</v>
      </c>
      <c r="O35" s="2" t="e">
        <f ca="1">'Results Detail'!AF37</f>
        <v>#NAME?</v>
      </c>
    </row>
    <row r="36" spans="1:15" x14ac:dyDescent="0.2">
      <c r="A36" s="1">
        <f>'Cash Flow Detail'!B39</f>
        <v>73</v>
      </c>
      <c r="B36" s="3" t="e">
        <f ca="1">'Results Detail'!F38</f>
        <v>#NAME?</v>
      </c>
      <c r="C36" s="3" t="e">
        <f ca="1">'Results Detail'!K38</f>
        <v>#NAME?</v>
      </c>
      <c r="D36" s="3" t="e">
        <f ca="1">'Results Detail'!P38</f>
        <v>#NAME?</v>
      </c>
      <c r="E36" s="3" t="e">
        <f ca="1">'Results Detail'!U38</f>
        <v>#NAME?</v>
      </c>
      <c r="F36" s="3" t="e">
        <f ca="1">'Results Detail'!Z38</f>
        <v>#NAME?</v>
      </c>
      <c r="G36" s="3" t="e">
        <f ca="1">'Results Detail'!AE38</f>
        <v>#NAME?</v>
      </c>
      <c r="I36" s="1">
        <f t="shared" si="1"/>
        <v>73</v>
      </c>
      <c r="J36" s="2" t="e">
        <f ca="1">'Results Detail'!G38</f>
        <v>#NAME?</v>
      </c>
      <c r="K36" s="2" t="e">
        <f ca="1">'Results Detail'!L38</f>
        <v>#NAME?</v>
      </c>
      <c r="L36" s="2" t="e">
        <f ca="1">'Results Detail'!Q38</f>
        <v>#NAME?</v>
      </c>
      <c r="M36" s="2" t="e">
        <f ca="1">'Results Detail'!V38</f>
        <v>#NAME?</v>
      </c>
      <c r="N36" s="2" t="e">
        <f ca="1">'Results Detail'!AA38</f>
        <v>#NAME?</v>
      </c>
      <c r="O36" s="2" t="e">
        <f ca="1">'Results Detail'!AF38</f>
        <v>#NAME?</v>
      </c>
    </row>
    <row r="37" spans="1:15" x14ac:dyDescent="0.2">
      <c r="A37" s="1">
        <f>'Cash Flow Detail'!B40</f>
        <v>74</v>
      </c>
      <c r="B37" s="3" t="e">
        <f ca="1">'Results Detail'!F39</f>
        <v>#NAME?</v>
      </c>
      <c r="C37" s="3" t="e">
        <f ca="1">'Results Detail'!K39</f>
        <v>#NAME?</v>
      </c>
      <c r="D37" s="3" t="e">
        <f ca="1">'Results Detail'!P39</f>
        <v>#NAME?</v>
      </c>
      <c r="E37" s="3" t="e">
        <f ca="1">'Results Detail'!U39</f>
        <v>#NAME?</v>
      </c>
      <c r="F37" s="3" t="e">
        <f ca="1">'Results Detail'!Z39</f>
        <v>#NAME?</v>
      </c>
      <c r="G37" s="3" t="e">
        <f ca="1">'Results Detail'!AE39</f>
        <v>#NAME?</v>
      </c>
      <c r="I37" s="1">
        <f t="shared" si="1"/>
        <v>74</v>
      </c>
      <c r="J37" s="2" t="e">
        <f ca="1">'Results Detail'!G39</f>
        <v>#NAME?</v>
      </c>
      <c r="K37" s="2" t="e">
        <f ca="1">'Results Detail'!L39</f>
        <v>#NAME?</v>
      </c>
      <c r="L37" s="2" t="e">
        <f ca="1">'Results Detail'!Q39</f>
        <v>#NAME?</v>
      </c>
      <c r="M37" s="2" t="e">
        <f ca="1">'Results Detail'!V39</f>
        <v>#NAME?</v>
      </c>
      <c r="N37" s="2" t="e">
        <f ca="1">'Results Detail'!AA39</f>
        <v>#NAME?</v>
      </c>
      <c r="O37" s="2" t="e">
        <f ca="1">'Results Detail'!AF39</f>
        <v>#NAME?</v>
      </c>
    </row>
    <row r="38" spans="1:15" x14ac:dyDescent="0.2">
      <c r="A38" s="1">
        <f>'Cash Flow Detail'!B41</f>
        <v>75</v>
      </c>
      <c r="B38" s="3" t="e">
        <f ca="1">'Results Detail'!F40</f>
        <v>#NAME?</v>
      </c>
      <c r="C38" s="3" t="e">
        <f ca="1">'Results Detail'!K40</f>
        <v>#NAME?</v>
      </c>
      <c r="D38" s="3" t="e">
        <f ca="1">'Results Detail'!P40</f>
        <v>#NAME?</v>
      </c>
      <c r="E38" s="3" t="e">
        <f ca="1">'Results Detail'!U40</f>
        <v>#NAME?</v>
      </c>
      <c r="F38" s="3" t="e">
        <f ca="1">'Results Detail'!Z40</f>
        <v>#NAME?</v>
      </c>
      <c r="G38" s="3" t="e">
        <f ca="1">'Results Detail'!AE40</f>
        <v>#NAME?</v>
      </c>
      <c r="I38" s="1">
        <f t="shared" si="1"/>
        <v>75</v>
      </c>
      <c r="J38" s="2" t="e">
        <f ca="1">'Results Detail'!G40</f>
        <v>#NAME?</v>
      </c>
      <c r="K38" s="2" t="e">
        <f ca="1">'Results Detail'!L40</f>
        <v>#NAME?</v>
      </c>
      <c r="L38" s="2" t="e">
        <f ca="1">'Results Detail'!Q40</f>
        <v>#NAME?</v>
      </c>
      <c r="M38" s="2" t="e">
        <f ca="1">'Results Detail'!V40</f>
        <v>#NAME?</v>
      </c>
      <c r="N38" s="2" t="e">
        <f ca="1">'Results Detail'!AA40</f>
        <v>#NAME?</v>
      </c>
      <c r="O38" s="2" t="e">
        <f ca="1">'Results Detail'!AF40</f>
        <v>#NAME?</v>
      </c>
    </row>
    <row r="39" spans="1:15" x14ac:dyDescent="0.2">
      <c r="A39" s="1">
        <f>'Cash Flow Detail'!B42</f>
        <v>76</v>
      </c>
      <c r="B39" s="3" t="e">
        <f ca="1">'Results Detail'!F41</f>
        <v>#NAME?</v>
      </c>
      <c r="C39" s="3" t="e">
        <f ca="1">'Results Detail'!K41</f>
        <v>#NAME?</v>
      </c>
      <c r="D39" s="3" t="e">
        <f ca="1">'Results Detail'!P41</f>
        <v>#NAME?</v>
      </c>
      <c r="E39" s="3" t="e">
        <f ca="1">'Results Detail'!U41</f>
        <v>#NAME?</v>
      </c>
      <c r="F39" s="3" t="e">
        <f ca="1">'Results Detail'!Z41</f>
        <v>#NAME?</v>
      </c>
      <c r="G39" s="3" t="e">
        <f ca="1">'Results Detail'!AE41</f>
        <v>#NAME?</v>
      </c>
      <c r="I39" s="1">
        <f t="shared" si="1"/>
        <v>76</v>
      </c>
      <c r="J39" s="2" t="e">
        <f ca="1">'Results Detail'!G41</f>
        <v>#NAME?</v>
      </c>
      <c r="K39" s="2" t="e">
        <f ca="1">'Results Detail'!L41</f>
        <v>#NAME?</v>
      </c>
      <c r="L39" s="2" t="e">
        <f ca="1">'Results Detail'!Q41</f>
        <v>#NAME?</v>
      </c>
      <c r="M39" s="2" t="e">
        <f ca="1">'Results Detail'!V41</f>
        <v>#NAME?</v>
      </c>
      <c r="N39" s="2" t="e">
        <f ca="1">'Results Detail'!AA41</f>
        <v>#NAME?</v>
      </c>
      <c r="O39" s="2" t="e">
        <f ca="1">'Results Detail'!AF41</f>
        <v>#NAME?</v>
      </c>
    </row>
    <row r="40" spans="1:15" x14ac:dyDescent="0.2">
      <c r="A40" s="1">
        <f>'Cash Flow Detail'!B43</f>
        <v>77</v>
      </c>
      <c r="B40" s="3" t="e">
        <f ca="1">'Results Detail'!F42</f>
        <v>#NAME?</v>
      </c>
      <c r="C40" s="3" t="e">
        <f ca="1">'Results Detail'!K42</f>
        <v>#NAME?</v>
      </c>
      <c r="D40" s="3" t="e">
        <f ca="1">'Results Detail'!P42</f>
        <v>#NAME?</v>
      </c>
      <c r="E40" s="3" t="e">
        <f ca="1">'Results Detail'!U42</f>
        <v>#NAME?</v>
      </c>
      <c r="F40" s="3" t="e">
        <f ca="1">'Results Detail'!Z42</f>
        <v>#NAME?</v>
      </c>
      <c r="G40" s="3" t="e">
        <f ca="1">'Results Detail'!AE42</f>
        <v>#NAME?</v>
      </c>
      <c r="I40" s="1">
        <f t="shared" si="1"/>
        <v>77</v>
      </c>
      <c r="J40" s="2" t="e">
        <f ca="1">'Results Detail'!G42</f>
        <v>#NAME?</v>
      </c>
      <c r="K40" s="2" t="e">
        <f ca="1">'Results Detail'!L42</f>
        <v>#NAME?</v>
      </c>
      <c r="L40" s="2" t="e">
        <f ca="1">'Results Detail'!Q42</f>
        <v>#NAME?</v>
      </c>
      <c r="M40" s="2" t="e">
        <f ca="1">'Results Detail'!V42</f>
        <v>#NAME?</v>
      </c>
      <c r="N40" s="2" t="e">
        <f ca="1">'Results Detail'!AA42</f>
        <v>#NAME?</v>
      </c>
      <c r="O40" s="2" t="e">
        <f ca="1">'Results Detail'!AF42</f>
        <v>#NAME?</v>
      </c>
    </row>
    <row r="41" spans="1:15" x14ac:dyDescent="0.2">
      <c r="A41" s="1">
        <f>'Cash Flow Detail'!B44</f>
        <v>78</v>
      </c>
      <c r="B41" s="3" t="e">
        <f ca="1">'Results Detail'!F43</f>
        <v>#NAME?</v>
      </c>
      <c r="C41" s="3" t="e">
        <f ca="1">'Results Detail'!K43</f>
        <v>#NAME?</v>
      </c>
      <c r="D41" s="3" t="e">
        <f ca="1">'Results Detail'!P43</f>
        <v>#NAME?</v>
      </c>
      <c r="E41" s="3" t="e">
        <f ca="1">'Results Detail'!U43</f>
        <v>#NAME?</v>
      </c>
      <c r="F41" s="3" t="e">
        <f ca="1">'Results Detail'!Z43</f>
        <v>#NAME?</v>
      </c>
      <c r="G41" s="3" t="e">
        <f ca="1">'Results Detail'!AE43</f>
        <v>#NAME?</v>
      </c>
      <c r="I41" s="1">
        <f t="shared" si="1"/>
        <v>78</v>
      </c>
      <c r="J41" s="2" t="e">
        <f ca="1">'Results Detail'!G43</f>
        <v>#NAME?</v>
      </c>
      <c r="K41" s="2" t="e">
        <f ca="1">'Results Detail'!L43</f>
        <v>#NAME?</v>
      </c>
      <c r="L41" s="2" t="e">
        <f ca="1">'Results Detail'!Q43</f>
        <v>#NAME?</v>
      </c>
      <c r="M41" s="2" t="e">
        <f ca="1">'Results Detail'!V43</f>
        <v>#NAME?</v>
      </c>
      <c r="N41" s="2" t="e">
        <f ca="1">'Results Detail'!AA43</f>
        <v>#NAME?</v>
      </c>
      <c r="O41" s="2" t="e">
        <f ca="1">'Results Detail'!AF43</f>
        <v>#NAME?</v>
      </c>
    </row>
    <row r="42" spans="1:15" x14ac:dyDescent="0.2">
      <c r="A42" s="1">
        <f>'Cash Flow Detail'!B45</f>
        <v>79</v>
      </c>
      <c r="B42" s="3" t="e">
        <f ca="1">'Results Detail'!F44</f>
        <v>#NAME?</v>
      </c>
      <c r="C42" s="3" t="e">
        <f ca="1">'Results Detail'!K44</f>
        <v>#NAME?</v>
      </c>
      <c r="D42" s="3" t="e">
        <f ca="1">'Results Detail'!P44</f>
        <v>#NAME?</v>
      </c>
      <c r="E42" s="3" t="e">
        <f ca="1">'Results Detail'!U44</f>
        <v>#NAME?</v>
      </c>
      <c r="F42" s="3" t="e">
        <f ca="1">'Results Detail'!Z44</f>
        <v>#NAME?</v>
      </c>
      <c r="G42" s="3" t="e">
        <f ca="1">'Results Detail'!AE44</f>
        <v>#NAME?</v>
      </c>
      <c r="I42" s="1">
        <f t="shared" si="1"/>
        <v>79</v>
      </c>
      <c r="J42" s="2" t="e">
        <f ca="1">'Results Detail'!G44</f>
        <v>#NAME?</v>
      </c>
      <c r="K42" s="2" t="e">
        <f ca="1">'Results Detail'!L44</f>
        <v>#NAME?</v>
      </c>
      <c r="L42" s="2" t="e">
        <f ca="1">'Results Detail'!Q44</f>
        <v>#NAME?</v>
      </c>
      <c r="M42" s="2" t="e">
        <f ca="1">'Results Detail'!V44</f>
        <v>#NAME?</v>
      </c>
      <c r="N42" s="2" t="e">
        <f ca="1">'Results Detail'!AA44</f>
        <v>#NAME?</v>
      </c>
      <c r="O42" s="2" t="e">
        <f ca="1">'Results Detail'!AF44</f>
        <v>#NAME?</v>
      </c>
    </row>
    <row r="43" spans="1:15" x14ac:dyDescent="0.2">
      <c r="A43" s="1">
        <f>'Cash Flow Detail'!B46</f>
        <v>80</v>
      </c>
      <c r="B43" s="3" t="e">
        <f ca="1">'Results Detail'!F45</f>
        <v>#NAME?</v>
      </c>
      <c r="C43" s="3" t="e">
        <f ca="1">'Results Detail'!K45</f>
        <v>#NAME?</v>
      </c>
      <c r="D43" s="3" t="e">
        <f ca="1">'Results Detail'!P45</f>
        <v>#NAME?</v>
      </c>
      <c r="E43" s="3" t="e">
        <f ca="1">'Results Detail'!U45</f>
        <v>#NAME?</v>
      </c>
      <c r="F43" s="3" t="e">
        <f ca="1">'Results Detail'!Z45</f>
        <v>#NAME?</v>
      </c>
      <c r="G43" s="3" t="e">
        <f ca="1">'Results Detail'!AE45</f>
        <v>#NAME?</v>
      </c>
      <c r="I43" s="1">
        <f t="shared" si="1"/>
        <v>80</v>
      </c>
      <c r="J43" s="2" t="e">
        <f ca="1">'Results Detail'!G45</f>
        <v>#NAME?</v>
      </c>
      <c r="K43" s="2" t="e">
        <f ca="1">'Results Detail'!L45</f>
        <v>#NAME?</v>
      </c>
      <c r="L43" s="2" t="e">
        <f ca="1">'Results Detail'!Q45</f>
        <v>#NAME?</v>
      </c>
      <c r="M43" s="2" t="e">
        <f ca="1">'Results Detail'!V45</f>
        <v>#NAME?</v>
      </c>
      <c r="N43" s="2" t="e">
        <f ca="1">'Results Detail'!AA45</f>
        <v>#NAME?</v>
      </c>
      <c r="O43" s="2" t="e">
        <f ca="1">'Results Detail'!AF45</f>
        <v>#NAME?</v>
      </c>
    </row>
    <row r="44" spans="1:15" x14ac:dyDescent="0.2">
      <c r="A44" s="1">
        <f>'Cash Flow Detail'!B47</f>
        <v>81</v>
      </c>
      <c r="B44" s="3" t="e">
        <f ca="1">'Results Detail'!F46</f>
        <v>#NAME?</v>
      </c>
      <c r="C44" s="3" t="e">
        <f ca="1">'Results Detail'!K46</f>
        <v>#NAME?</v>
      </c>
      <c r="D44" s="3" t="e">
        <f ca="1">'Results Detail'!P46</f>
        <v>#NAME?</v>
      </c>
      <c r="E44" s="3" t="e">
        <f ca="1">'Results Detail'!U46</f>
        <v>#NAME?</v>
      </c>
      <c r="F44" s="3" t="e">
        <f ca="1">'Results Detail'!Z46</f>
        <v>#NAME?</v>
      </c>
      <c r="G44" s="3" t="e">
        <f ca="1">'Results Detail'!AE46</f>
        <v>#NAME?</v>
      </c>
      <c r="I44" s="1">
        <f t="shared" si="1"/>
        <v>81</v>
      </c>
      <c r="J44" s="2" t="e">
        <f ca="1">'Results Detail'!G46</f>
        <v>#NAME?</v>
      </c>
      <c r="K44" s="2" t="e">
        <f ca="1">'Results Detail'!L46</f>
        <v>#NAME?</v>
      </c>
      <c r="L44" s="2" t="e">
        <f ca="1">'Results Detail'!Q46</f>
        <v>#NAME?</v>
      </c>
      <c r="M44" s="2" t="e">
        <f ca="1">'Results Detail'!V46</f>
        <v>#NAME?</v>
      </c>
      <c r="N44" s="2" t="e">
        <f ca="1">'Results Detail'!AA46</f>
        <v>#NAME?</v>
      </c>
      <c r="O44" s="2" t="e">
        <f ca="1">'Results Detail'!AF46</f>
        <v>#NAME?</v>
      </c>
    </row>
    <row r="45" spans="1:15" x14ac:dyDescent="0.2">
      <c r="A45" s="1">
        <f>'Cash Flow Detail'!B48</f>
        <v>82</v>
      </c>
      <c r="B45" s="3" t="e">
        <f ca="1">'Results Detail'!F47</f>
        <v>#NAME?</v>
      </c>
      <c r="C45" s="3" t="e">
        <f ca="1">'Results Detail'!K47</f>
        <v>#NAME?</v>
      </c>
      <c r="D45" s="3" t="e">
        <f ca="1">'Results Detail'!P47</f>
        <v>#NAME?</v>
      </c>
      <c r="E45" s="3" t="e">
        <f ca="1">'Results Detail'!U47</f>
        <v>#NAME?</v>
      </c>
      <c r="F45" s="3" t="e">
        <f ca="1">'Results Detail'!Z47</f>
        <v>#NAME?</v>
      </c>
      <c r="G45" s="3" t="e">
        <f ca="1">'Results Detail'!AE47</f>
        <v>#NAME?</v>
      </c>
      <c r="I45" s="1">
        <f t="shared" si="1"/>
        <v>82</v>
      </c>
      <c r="J45" s="2" t="e">
        <f ca="1">'Results Detail'!G47</f>
        <v>#NAME?</v>
      </c>
      <c r="K45" s="2" t="e">
        <f ca="1">'Results Detail'!L47</f>
        <v>#NAME?</v>
      </c>
      <c r="L45" s="2" t="e">
        <f ca="1">'Results Detail'!Q47</f>
        <v>#NAME?</v>
      </c>
      <c r="M45" s="2" t="e">
        <f ca="1">'Results Detail'!V47</f>
        <v>#NAME?</v>
      </c>
      <c r="N45" s="2" t="e">
        <f ca="1">'Results Detail'!AA47</f>
        <v>#NAME?</v>
      </c>
      <c r="O45" s="2" t="e">
        <f ca="1">'Results Detail'!AF47</f>
        <v>#NAME?</v>
      </c>
    </row>
    <row r="46" spans="1:15" x14ac:dyDescent="0.2">
      <c r="A46" s="1">
        <f>'Cash Flow Detail'!B49</f>
        <v>83</v>
      </c>
      <c r="B46" s="3" t="e">
        <f ca="1">'Results Detail'!F48</f>
        <v>#NAME?</v>
      </c>
      <c r="C46" s="3" t="e">
        <f ca="1">'Results Detail'!K48</f>
        <v>#NAME?</v>
      </c>
      <c r="D46" s="3" t="e">
        <f ca="1">'Results Detail'!P48</f>
        <v>#NAME?</v>
      </c>
      <c r="E46" s="3" t="e">
        <f ca="1">'Results Detail'!U48</f>
        <v>#NAME?</v>
      </c>
      <c r="F46" s="3" t="e">
        <f ca="1">'Results Detail'!Z48</f>
        <v>#NAME?</v>
      </c>
      <c r="G46" s="3" t="e">
        <f ca="1">'Results Detail'!AE48</f>
        <v>#NAME?</v>
      </c>
      <c r="I46" s="1">
        <f t="shared" si="1"/>
        <v>83</v>
      </c>
      <c r="J46" s="2" t="e">
        <f ca="1">'Results Detail'!G48</f>
        <v>#NAME?</v>
      </c>
      <c r="K46" s="2" t="e">
        <f ca="1">'Results Detail'!L48</f>
        <v>#NAME?</v>
      </c>
      <c r="L46" s="2" t="e">
        <f ca="1">'Results Detail'!Q48</f>
        <v>#NAME?</v>
      </c>
      <c r="M46" s="2" t="e">
        <f ca="1">'Results Detail'!V48</f>
        <v>#NAME?</v>
      </c>
      <c r="N46" s="2" t="e">
        <f ca="1">'Results Detail'!AA48</f>
        <v>#NAME?</v>
      </c>
      <c r="O46" s="2" t="e">
        <f ca="1">'Results Detail'!AF48</f>
        <v>#NAME?</v>
      </c>
    </row>
    <row r="47" spans="1:15" x14ac:dyDescent="0.2">
      <c r="A47" s="1">
        <f>'Cash Flow Detail'!B50</f>
        <v>84</v>
      </c>
      <c r="B47" s="3" t="e">
        <f ca="1">'Results Detail'!F49</f>
        <v>#NAME?</v>
      </c>
      <c r="C47" s="3" t="e">
        <f ca="1">'Results Detail'!K49</f>
        <v>#NAME?</v>
      </c>
      <c r="D47" s="3" t="e">
        <f ca="1">'Results Detail'!P49</f>
        <v>#NAME?</v>
      </c>
      <c r="E47" s="3" t="e">
        <f ca="1">'Results Detail'!U49</f>
        <v>#NAME?</v>
      </c>
      <c r="F47" s="3" t="e">
        <f ca="1">'Results Detail'!Z49</f>
        <v>#NAME?</v>
      </c>
      <c r="G47" s="3" t="e">
        <f ca="1">'Results Detail'!AE49</f>
        <v>#NAME?</v>
      </c>
      <c r="I47" s="1">
        <f t="shared" si="1"/>
        <v>84</v>
      </c>
      <c r="J47" s="2" t="e">
        <f ca="1">'Results Detail'!G49</f>
        <v>#NAME?</v>
      </c>
      <c r="K47" s="2" t="e">
        <f ca="1">'Results Detail'!L49</f>
        <v>#NAME?</v>
      </c>
      <c r="L47" s="2" t="e">
        <f ca="1">'Results Detail'!Q49</f>
        <v>#NAME?</v>
      </c>
      <c r="M47" s="2" t="e">
        <f ca="1">'Results Detail'!V49</f>
        <v>#NAME?</v>
      </c>
      <c r="N47" s="2" t="e">
        <f ca="1">'Results Detail'!AA49</f>
        <v>#NAME?</v>
      </c>
      <c r="O47" s="2" t="e">
        <f ca="1">'Results Detail'!AF49</f>
        <v>#NAME?</v>
      </c>
    </row>
    <row r="48" spans="1:15" x14ac:dyDescent="0.2">
      <c r="A48" s="1">
        <f>'Cash Flow Detail'!B51</f>
        <v>85</v>
      </c>
      <c r="B48" s="3" t="e">
        <f ca="1">'Results Detail'!F50</f>
        <v>#NAME?</v>
      </c>
      <c r="C48" s="3" t="e">
        <f ca="1">'Results Detail'!K50</f>
        <v>#NAME?</v>
      </c>
      <c r="D48" s="3" t="e">
        <f ca="1">'Results Detail'!P50</f>
        <v>#NAME?</v>
      </c>
      <c r="E48" s="3" t="e">
        <f ca="1">'Results Detail'!U50</f>
        <v>#NAME?</v>
      </c>
      <c r="F48" s="3" t="e">
        <f ca="1">'Results Detail'!Z50</f>
        <v>#NAME?</v>
      </c>
      <c r="G48" s="3" t="e">
        <f ca="1">'Results Detail'!AE50</f>
        <v>#NAME?</v>
      </c>
      <c r="I48" s="1">
        <f t="shared" si="1"/>
        <v>85</v>
      </c>
      <c r="J48" s="2" t="e">
        <f ca="1">'Results Detail'!G50</f>
        <v>#NAME?</v>
      </c>
      <c r="K48" s="2" t="e">
        <f ca="1">'Results Detail'!L50</f>
        <v>#NAME?</v>
      </c>
      <c r="L48" s="2" t="e">
        <f ca="1">'Results Detail'!Q50</f>
        <v>#NAME?</v>
      </c>
      <c r="M48" s="2" t="e">
        <f ca="1">'Results Detail'!V50</f>
        <v>#NAME?</v>
      </c>
      <c r="N48" s="2" t="e">
        <f ca="1">'Results Detail'!AA50</f>
        <v>#NAME?</v>
      </c>
      <c r="O48" s="2" t="e">
        <f ca="1">'Results Detail'!AF50</f>
        <v>#NAME?</v>
      </c>
    </row>
    <row r="49" spans="1:15" x14ac:dyDescent="0.2">
      <c r="A49" s="1">
        <f>'Cash Flow Detail'!B52</f>
        <v>86</v>
      </c>
      <c r="B49" s="3" t="e">
        <f ca="1">'Results Detail'!F51</f>
        <v>#NAME?</v>
      </c>
      <c r="C49" s="3" t="e">
        <f ca="1">'Results Detail'!K51</f>
        <v>#NAME?</v>
      </c>
      <c r="D49" s="3" t="e">
        <f ca="1">'Results Detail'!P51</f>
        <v>#NAME?</v>
      </c>
      <c r="E49" s="3" t="e">
        <f ca="1">'Results Detail'!U51</f>
        <v>#NAME?</v>
      </c>
      <c r="F49" s="3" t="e">
        <f ca="1">'Results Detail'!Z51</f>
        <v>#NAME?</v>
      </c>
      <c r="G49" s="3" t="e">
        <f ca="1">'Results Detail'!AE51</f>
        <v>#NAME?</v>
      </c>
      <c r="I49" s="1">
        <f t="shared" si="1"/>
        <v>86</v>
      </c>
      <c r="J49" s="2" t="e">
        <f ca="1">'Results Detail'!G51</f>
        <v>#NAME?</v>
      </c>
      <c r="K49" s="2" t="e">
        <f ca="1">'Results Detail'!L51</f>
        <v>#NAME?</v>
      </c>
      <c r="L49" s="2" t="e">
        <f ca="1">'Results Detail'!Q51</f>
        <v>#NAME?</v>
      </c>
      <c r="M49" s="2" t="e">
        <f ca="1">'Results Detail'!V51</f>
        <v>#NAME?</v>
      </c>
      <c r="N49" s="2" t="e">
        <f ca="1">'Results Detail'!AA51</f>
        <v>#NAME?</v>
      </c>
      <c r="O49" s="2" t="e">
        <f ca="1">'Results Detail'!AF51</f>
        <v>#NAME?</v>
      </c>
    </row>
    <row r="50" spans="1:15" x14ac:dyDescent="0.2">
      <c r="A50" s="1">
        <f>'Cash Flow Detail'!B53</f>
        <v>87</v>
      </c>
      <c r="B50" s="3" t="e">
        <f ca="1">'Results Detail'!F52</f>
        <v>#NAME?</v>
      </c>
      <c r="C50" s="3" t="e">
        <f ca="1">'Results Detail'!K52</f>
        <v>#NAME?</v>
      </c>
      <c r="D50" s="3" t="e">
        <f ca="1">'Results Detail'!P52</f>
        <v>#NAME?</v>
      </c>
      <c r="E50" s="3" t="e">
        <f ca="1">'Results Detail'!U52</f>
        <v>#NAME?</v>
      </c>
      <c r="F50" s="3" t="e">
        <f ca="1">'Results Detail'!Z52</f>
        <v>#NAME?</v>
      </c>
      <c r="G50" s="3" t="e">
        <f ca="1">'Results Detail'!AE52</f>
        <v>#NAME?</v>
      </c>
      <c r="I50" s="1">
        <f t="shared" si="1"/>
        <v>87</v>
      </c>
      <c r="J50" s="2" t="e">
        <f ca="1">'Results Detail'!G52</f>
        <v>#NAME?</v>
      </c>
      <c r="K50" s="2" t="e">
        <f ca="1">'Results Detail'!L52</f>
        <v>#NAME?</v>
      </c>
      <c r="L50" s="2" t="e">
        <f ca="1">'Results Detail'!Q52</f>
        <v>#NAME?</v>
      </c>
      <c r="M50" s="2" t="e">
        <f ca="1">'Results Detail'!V52</f>
        <v>#NAME?</v>
      </c>
      <c r="N50" s="2" t="e">
        <f ca="1">'Results Detail'!AA52</f>
        <v>#NAME?</v>
      </c>
      <c r="O50" s="2" t="e">
        <f ca="1">'Results Detail'!AF52</f>
        <v>#NAME?</v>
      </c>
    </row>
    <row r="51" spans="1:15" x14ac:dyDescent="0.2">
      <c r="A51" s="1">
        <f>'Cash Flow Detail'!B54</f>
        <v>88</v>
      </c>
      <c r="B51" s="3" t="e">
        <f ca="1">'Results Detail'!F53</f>
        <v>#NAME?</v>
      </c>
      <c r="C51" s="3" t="e">
        <f ca="1">'Results Detail'!K53</f>
        <v>#NAME?</v>
      </c>
      <c r="D51" s="3" t="e">
        <f ca="1">'Results Detail'!P53</f>
        <v>#NAME?</v>
      </c>
      <c r="E51" s="3" t="e">
        <f ca="1">'Results Detail'!U53</f>
        <v>#NAME?</v>
      </c>
      <c r="F51" s="3" t="e">
        <f ca="1">'Results Detail'!Z53</f>
        <v>#NAME?</v>
      </c>
      <c r="G51" s="3" t="e">
        <f ca="1">'Results Detail'!AE53</f>
        <v>#NAME?</v>
      </c>
      <c r="I51" s="1">
        <f t="shared" si="1"/>
        <v>88</v>
      </c>
      <c r="J51" s="2" t="e">
        <f ca="1">'Results Detail'!G53</f>
        <v>#NAME?</v>
      </c>
      <c r="K51" s="2" t="e">
        <f ca="1">'Results Detail'!L53</f>
        <v>#NAME?</v>
      </c>
      <c r="L51" s="2" t="e">
        <f ca="1">'Results Detail'!Q53</f>
        <v>#NAME?</v>
      </c>
      <c r="M51" s="2" t="e">
        <f ca="1">'Results Detail'!V53</f>
        <v>#NAME?</v>
      </c>
      <c r="N51" s="2" t="e">
        <f ca="1">'Results Detail'!AA53</f>
        <v>#NAME?</v>
      </c>
      <c r="O51" s="2" t="e">
        <f ca="1">'Results Detail'!AF53</f>
        <v>#NAME?</v>
      </c>
    </row>
    <row r="52" spans="1:15" x14ac:dyDescent="0.2">
      <c r="A52" s="1">
        <f>'Cash Flow Detail'!B55</f>
        <v>89</v>
      </c>
      <c r="B52" s="3" t="e">
        <f ca="1">'Results Detail'!F54</f>
        <v>#NAME?</v>
      </c>
      <c r="C52" s="3" t="e">
        <f ca="1">'Results Detail'!K54</f>
        <v>#NAME?</v>
      </c>
      <c r="D52" s="3" t="e">
        <f ca="1">'Results Detail'!P54</f>
        <v>#NAME?</v>
      </c>
      <c r="E52" s="3" t="e">
        <f ca="1">'Results Detail'!U54</f>
        <v>#NAME?</v>
      </c>
      <c r="F52" s="3" t="e">
        <f ca="1">'Results Detail'!Z54</f>
        <v>#NAME?</v>
      </c>
      <c r="G52" s="3" t="e">
        <f ca="1">'Results Detail'!AE54</f>
        <v>#NAME?</v>
      </c>
      <c r="I52" s="1">
        <f t="shared" si="1"/>
        <v>89</v>
      </c>
      <c r="J52" s="2" t="e">
        <f ca="1">'Results Detail'!G54</f>
        <v>#NAME?</v>
      </c>
      <c r="K52" s="2" t="e">
        <f ca="1">'Results Detail'!L54</f>
        <v>#NAME?</v>
      </c>
      <c r="L52" s="2" t="e">
        <f ca="1">'Results Detail'!Q54</f>
        <v>#NAME?</v>
      </c>
      <c r="M52" s="2" t="e">
        <f ca="1">'Results Detail'!V54</f>
        <v>#NAME?</v>
      </c>
      <c r="N52" s="2" t="e">
        <f ca="1">'Results Detail'!AA54</f>
        <v>#NAME?</v>
      </c>
      <c r="O52" s="2" t="e">
        <f ca="1">'Results Detail'!AF54</f>
        <v>#NAME?</v>
      </c>
    </row>
    <row r="53" spans="1:15" x14ac:dyDescent="0.2">
      <c r="A53" s="1">
        <f>'Cash Flow Detail'!B56</f>
        <v>90</v>
      </c>
      <c r="B53" s="3" t="e">
        <f ca="1">'Results Detail'!F55</f>
        <v>#NAME?</v>
      </c>
      <c r="C53" s="3" t="e">
        <f ca="1">'Results Detail'!K55</f>
        <v>#NAME?</v>
      </c>
      <c r="D53" s="3" t="e">
        <f ca="1">'Results Detail'!P55</f>
        <v>#NAME?</v>
      </c>
      <c r="E53" s="3" t="e">
        <f ca="1">'Results Detail'!U55</f>
        <v>#NAME?</v>
      </c>
      <c r="F53" s="3" t="e">
        <f ca="1">'Results Detail'!Z55</f>
        <v>#NAME?</v>
      </c>
      <c r="G53" s="3" t="e">
        <f ca="1">'Results Detail'!AE55</f>
        <v>#NAME?</v>
      </c>
      <c r="I53" s="1">
        <f t="shared" si="1"/>
        <v>90</v>
      </c>
      <c r="J53" s="2" t="e">
        <f ca="1">'Results Detail'!G55</f>
        <v>#NAME?</v>
      </c>
      <c r="K53" s="2" t="e">
        <f ca="1">'Results Detail'!L55</f>
        <v>#NAME?</v>
      </c>
      <c r="L53" s="2" t="e">
        <f ca="1">'Results Detail'!Q55</f>
        <v>#NAME?</v>
      </c>
      <c r="M53" s="2" t="e">
        <f ca="1">'Results Detail'!V55</f>
        <v>#NAME?</v>
      </c>
      <c r="N53" s="2" t="e">
        <f ca="1">'Results Detail'!AA55</f>
        <v>#NAME?</v>
      </c>
      <c r="O53" s="2" t="e">
        <f ca="1">'Results Detail'!AF55</f>
        <v>#NAME?</v>
      </c>
    </row>
    <row r="54" spans="1:15" x14ac:dyDescent="0.2">
      <c r="A54" s="1">
        <f>'Cash Flow Detail'!B57</f>
        <v>91</v>
      </c>
      <c r="B54" s="3" t="e">
        <f ca="1">'Results Detail'!F56</f>
        <v>#NAME?</v>
      </c>
      <c r="C54" s="3" t="e">
        <f ca="1">'Results Detail'!K56</f>
        <v>#NAME?</v>
      </c>
      <c r="D54" s="3" t="e">
        <f ca="1">'Results Detail'!P56</f>
        <v>#NAME?</v>
      </c>
      <c r="E54" s="3" t="e">
        <f ca="1">'Results Detail'!U56</f>
        <v>#NAME?</v>
      </c>
      <c r="F54" s="3" t="e">
        <f ca="1">'Results Detail'!Z56</f>
        <v>#NAME?</v>
      </c>
      <c r="G54" s="3" t="e">
        <f ca="1">'Results Detail'!AE56</f>
        <v>#NAME?</v>
      </c>
      <c r="I54" s="1">
        <f t="shared" si="1"/>
        <v>91</v>
      </c>
      <c r="J54" s="2" t="e">
        <f ca="1">'Results Detail'!G56</f>
        <v>#NAME?</v>
      </c>
      <c r="K54" s="2" t="e">
        <f ca="1">'Results Detail'!L56</f>
        <v>#NAME?</v>
      </c>
      <c r="L54" s="2" t="e">
        <f ca="1">'Results Detail'!Q56</f>
        <v>#NAME?</v>
      </c>
      <c r="M54" s="2" t="e">
        <f ca="1">'Results Detail'!V56</f>
        <v>#NAME?</v>
      </c>
      <c r="N54" s="2" t="e">
        <f ca="1">'Results Detail'!AA56</f>
        <v>#NAME?</v>
      </c>
      <c r="O54" s="2" t="e">
        <f ca="1">'Results Detail'!AF56</f>
        <v>#NAME?</v>
      </c>
    </row>
    <row r="55" spans="1:15" x14ac:dyDescent="0.2">
      <c r="A55" s="1">
        <f>'Cash Flow Detail'!B58</f>
        <v>92</v>
      </c>
      <c r="B55" s="3" t="e">
        <f ca="1">'Results Detail'!F57</f>
        <v>#NAME?</v>
      </c>
      <c r="C55" s="3" t="e">
        <f ca="1">'Results Detail'!K57</f>
        <v>#NAME?</v>
      </c>
      <c r="D55" s="3" t="e">
        <f ca="1">'Results Detail'!P57</f>
        <v>#NAME?</v>
      </c>
      <c r="E55" s="3" t="e">
        <f ca="1">'Results Detail'!U57</f>
        <v>#NAME?</v>
      </c>
      <c r="F55" s="3" t="e">
        <f ca="1">'Results Detail'!Z57</f>
        <v>#NAME?</v>
      </c>
      <c r="G55" s="3" t="e">
        <f ca="1">'Results Detail'!AE57</f>
        <v>#NAME?</v>
      </c>
      <c r="I55" s="1">
        <f t="shared" si="1"/>
        <v>92</v>
      </c>
      <c r="J55" s="2" t="e">
        <f ca="1">'Results Detail'!G57</f>
        <v>#NAME?</v>
      </c>
      <c r="K55" s="2" t="e">
        <f ca="1">'Results Detail'!L57</f>
        <v>#NAME?</v>
      </c>
      <c r="L55" s="2" t="e">
        <f ca="1">'Results Detail'!Q57</f>
        <v>#NAME?</v>
      </c>
      <c r="M55" s="2" t="e">
        <f ca="1">'Results Detail'!V57</f>
        <v>#NAME?</v>
      </c>
      <c r="N55" s="2" t="e">
        <f ca="1">'Results Detail'!AA57</f>
        <v>#NAME?</v>
      </c>
      <c r="O55" s="2" t="e">
        <f ca="1">'Results Detail'!AF57</f>
        <v>#NAME?</v>
      </c>
    </row>
    <row r="56" spans="1:15" x14ac:dyDescent="0.2">
      <c r="A56" s="1">
        <f>'Cash Flow Detail'!B59</f>
        <v>93</v>
      </c>
      <c r="B56" s="3" t="e">
        <f ca="1">'Results Detail'!F58</f>
        <v>#NAME?</v>
      </c>
      <c r="C56" s="3" t="e">
        <f ca="1">'Results Detail'!K58</f>
        <v>#NAME?</v>
      </c>
      <c r="D56" s="3" t="e">
        <f ca="1">'Results Detail'!P58</f>
        <v>#NAME?</v>
      </c>
      <c r="E56" s="3" t="e">
        <f ca="1">'Results Detail'!U58</f>
        <v>#NAME?</v>
      </c>
      <c r="F56" s="3" t="e">
        <f ca="1">'Results Detail'!Z58</f>
        <v>#NAME?</v>
      </c>
      <c r="G56" s="3" t="e">
        <f ca="1">'Results Detail'!AE58</f>
        <v>#NAME?</v>
      </c>
      <c r="I56" s="1">
        <f t="shared" si="1"/>
        <v>93</v>
      </c>
      <c r="J56" s="2" t="e">
        <f ca="1">'Results Detail'!G58</f>
        <v>#NAME?</v>
      </c>
      <c r="K56" s="2" t="e">
        <f ca="1">'Results Detail'!L58</f>
        <v>#NAME?</v>
      </c>
      <c r="L56" s="2" t="e">
        <f ca="1">'Results Detail'!Q58</f>
        <v>#NAME?</v>
      </c>
      <c r="M56" s="2" t="e">
        <f ca="1">'Results Detail'!V58</f>
        <v>#NAME?</v>
      </c>
      <c r="N56" s="2" t="e">
        <f ca="1">'Results Detail'!AA58</f>
        <v>#NAME?</v>
      </c>
      <c r="O56" s="2" t="e">
        <f ca="1">'Results Detail'!AF58</f>
        <v>#NAME?</v>
      </c>
    </row>
    <row r="57" spans="1:15" x14ac:dyDescent="0.2">
      <c r="A57" s="1">
        <f>'Cash Flow Detail'!B60</f>
        <v>94</v>
      </c>
      <c r="B57" s="3" t="e">
        <f ca="1">'Results Detail'!F59</f>
        <v>#NAME?</v>
      </c>
      <c r="C57" s="3" t="e">
        <f ca="1">'Results Detail'!K59</f>
        <v>#NAME?</v>
      </c>
      <c r="D57" s="3" t="e">
        <f ca="1">'Results Detail'!P59</f>
        <v>#NAME?</v>
      </c>
      <c r="E57" s="3" t="e">
        <f ca="1">'Results Detail'!U59</f>
        <v>#NAME?</v>
      </c>
      <c r="F57" s="3" t="e">
        <f ca="1">'Results Detail'!Z59</f>
        <v>#NAME?</v>
      </c>
      <c r="G57" s="3" t="e">
        <f ca="1">'Results Detail'!AE59</f>
        <v>#NAME?</v>
      </c>
      <c r="I57" s="1">
        <f t="shared" si="1"/>
        <v>94</v>
      </c>
      <c r="J57" s="2" t="e">
        <f ca="1">'Results Detail'!G59</f>
        <v>#NAME?</v>
      </c>
      <c r="K57" s="2" t="e">
        <f ca="1">'Results Detail'!L59</f>
        <v>#NAME?</v>
      </c>
      <c r="L57" s="2" t="e">
        <f ca="1">'Results Detail'!Q59</f>
        <v>#NAME?</v>
      </c>
      <c r="M57" s="2" t="e">
        <f ca="1">'Results Detail'!V59</f>
        <v>#NAME?</v>
      </c>
      <c r="N57" s="2" t="e">
        <f ca="1">'Results Detail'!AA59</f>
        <v>#NAME?</v>
      </c>
      <c r="O57" s="2" t="e">
        <f ca="1">'Results Detail'!AF59</f>
        <v>#NAME?</v>
      </c>
    </row>
    <row r="58" spans="1:15" x14ac:dyDescent="0.2">
      <c r="A58" s="1">
        <f>'Cash Flow Detail'!B61</f>
        <v>95</v>
      </c>
      <c r="B58" s="3" t="e">
        <f ca="1">'Results Detail'!F60</f>
        <v>#NAME?</v>
      </c>
      <c r="C58" s="3" t="e">
        <f ca="1">'Results Detail'!K60</f>
        <v>#NAME?</v>
      </c>
      <c r="D58" s="3" t="e">
        <f ca="1">'Results Detail'!P60</f>
        <v>#NAME?</v>
      </c>
      <c r="E58" s="3" t="e">
        <f ca="1">'Results Detail'!U60</f>
        <v>#NAME?</v>
      </c>
      <c r="F58" s="3" t="e">
        <f ca="1">'Results Detail'!Z60</f>
        <v>#NAME?</v>
      </c>
      <c r="G58" s="3" t="e">
        <f ca="1">'Results Detail'!AE60</f>
        <v>#NAME?</v>
      </c>
      <c r="I58" s="1">
        <f t="shared" si="1"/>
        <v>95</v>
      </c>
      <c r="J58" s="2" t="e">
        <f ca="1">'Results Detail'!G60</f>
        <v>#NAME?</v>
      </c>
      <c r="K58" s="2" t="e">
        <f ca="1">'Results Detail'!L60</f>
        <v>#NAME?</v>
      </c>
      <c r="L58" s="2" t="e">
        <f ca="1">'Results Detail'!Q60</f>
        <v>#NAME?</v>
      </c>
      <c r="M58" s="2" t="e">
        <f ca="1">'Results Detail'!V60</f>
        <v>#NAME?</v>
      </c>
      <c r="N58" s="2" t="e">
        <f ca="1">'Results Detail'!AA60</f>
        <v>#NAME?</v>
      </c>
      <c r="O58" s="2" t="e">
        <f ca="1">'Results Detail'!AF60</f>
        <v>#NAME?</v>
      </c>
    </row>
    <row r="59" spans="1:15" x14ac:dyDescent="0.2">
      <c r="A59" s="1">
        <f>'Cash Flow Detail'!B62</f>
        <v>96</v>
      </c>
      <c r="B59" s="3" t="e">
        <f ca="1">'Results Detail'!F61</f>
        <v>#NAME?</v>
      </c>
      <c r="C59" s="3" t="e">
        <f ca="1">'Results Detail'!K61</f>
        <v>#NAME?</v>
      </c>
      <c r="D59" s="3" t="e">
        <f ca="1">'Results Detail'!P61</f>
        <v>#NAME?</v>
      </c>
      <c r="E59" s="3" t="e">
        <f ca="1">'Results Detail'!U61</f>
        <v>#NAME?</v>
      </c>
      <c r="F59" s="3" t="e">
        <f ca="1">'Results Detail'!Z61</f>
        <v>#NAME?</v>
      </c>
      <c r="G59" s="3" t="e">
        <f ca="1">'Results Detail'!AE61</f>
        <v>#NAME?</v>
      </c>
      <c r="I59" s="1">
        <f t="shared" si="1"/>
        <v>96</v>
      </c>
      <c r="J59" s="2" t="e">
        <f ca="1">'Results Detail'!G61</f>
        <v>#NAME?</v>
      </c>
      <c r="K59" s="2" t="e">
        <f ca="1">'Results Detail'!L61</f>
        <v>#NAME?</v>
      </c>
      <c r="L59" s="2" t="e">
        <f ca="1">'Results Detail'!Q61</f>
        <v>#NAME?</v>
      </c>
      <c r="M59" s="2" t="e">
        <f ca="1">'Results Detail'!V61</f>
        <v>#NAME?</v>
      </c>
      <c r="N59" s="2" t="e">
        <f ca="1">'Results Detail'!AA61</f>
        <v>#NAME?</v>
      </c>
      <c r="O59" s="2" t="e">
        <f ca="1">'Results Detail'!AF61</f>
        <v>#NAME?</v>
      </c>
    </row>
    <row r="60" spans="1:15" x14ac:dyDescent="0.2">
      <c r="A60" s="1">
        <f>'Cash Flow Detail'!B63</f>
        <v>97</v>
      </c>
      <c r="B60" s="3" t="e">
        <f ca="1">'Results Detail'!F62</f>
        <v>#NAME?</v>
      </c>
      <c r="C60" s="3" t="e">
        <f ca="1">'Results Detail'!K62</f>
        <v>#NAME?</v>
      </c>
      <c r="D60" s="3" t="e">
        <f ca="1">'Results Detail'!P62</f>
        <v>#NAME?</v>
      </c>
      <c r="E60" s="3" t="e">
        <f ca="1">'Results Detail'!U62</f>
        <v>#NAME?</v>
      </c>
      <c r="F60" s="3" t="e">
        <f ca="1">'Results Detail'!Z62</f>
        <v>#NAME?</v>
      </c>
      <c r="G60" s="3" t="e">
        <f ca="1">'Results Detail'!AE62</f>
        <v>#NAME?</v>
      </c>
      <c r="I60" s="1">
        <f t="shared" si="1"/>
        <v>97</v>
      </c>
      <c r="J60" s="2" t="e">
        <f ca="1">'Results Detail'!G62</f>
        <v>#NAME?</v>
      </c>
      <c r="K60" s="2" t="e">
        <f ca="1">'Results Detail'!L62</f>
        <v>#NAME?</v>
      </c>
      <c r="L60" s="2" t="e">
        <f ca="1">'Results Detail'!Q62</f>
        <v>#NAME?</v>
      </c>
      <c r="M60" s="2" t="e">
        <f ca="1">'Results Detail'!V62</f>
        <v>#NAME?</v>
      </c>
      <c r="N60" s="2" t="e">
        <f ca="1">'Results Detail'!AA62</f>
        <v>#NAME?</v>
      </c>
      <c r="O60" s="2" t="e">
        <f ca="1">'Results Detail'!AF62</f>
        <v>#NAME?</v>
      </c>
    </row>
    <row r="61" spans="1:15" x14ac:dyDescent="0.2">
      <c r="A61" s="1">
        <f>'Cash Flow Detail'!B64</f>
        <v>98</v>
      </c>
      <c r="B61" s="3" t="e">
        <f ca="1">'Results Detail'!F63</f>
        <v>#NAME?</v>
      </c>
      <c r="C61" s="3" t="e">
        <f ca="1">'Results Detail'!K63</f>
        <v>#NAME?</v>
      </c>
      <c r="D61" s="3" t="e">
        <f ca="1">'Results Detail'!P63</f>
        <v>#NAME?</v>
      </c>
      <c r="E61" s="3" t="e">
        <f ca="1">'Results Detail'!U63</f>
        <v>#NAME?</v>
      </c>
      <c r="F61" s="3" t="e">
        <f ca="1">'Results Detail'!Z63</f>
        <v>#NAME?</v>
      </c>
      <c r="G61" s="3" t="e">
        <f ca="1">'Results Detail'!AE63</f>
        <v>#NAME?</v>
      </c>
      <c r="I61" s="1">
        <f t="shared" si="1"/>
        <v>98</v>
      </c>
      <c r="J61" s="2" t="e">
        <f ca="1">'Results Detail'!G63</f>
        <v>#NAME?</v>
      </c>
      <c r="K61" s="2" t="e">
        <f ca="1">'Results Detail'!L63</f>
        <v>#NAME?</v>
      </c>
      <c r="L61" s="2" t="e">
        <f ca="1">'Results Detail'!Q63</f>
        <v>#NAME?</v>
      </c>
      <c r="M61" s="2" t="e">
        <f ca="1">'Results Detail'!V63</f>
        <v>#NAME?</v>
      </c>
      <c r="N61" s="2" t="e">
        <f ca="1">'Results Detail'!AA63</f>
        <v>#NAME?</v>
      </c>
      <c r="O61" s="2" t="e">
        <f ca="1">'Results Detail'!AF63</f>
        <v>#NAME?</v>
      </c>
    </row>
    <row r="62" spans="1:15" x14ac:dyDescent="0.2">
      <c r="A62" s="1">
        <f>'Cash Flow Detail'!B65</f>
        <v>99</v>
      </c>
      <c r="B62" s="3" t="e">
        <f ca="1">'Results Detail'!F64</f>
        <v>#NAME?</v>
      </c>
      <c r="C62" s="3" t="e">
        <f ca="1">'Results Detail'!K64</f>
        <v>#NAME?</v>
      </c>
      <c r="D62" s="3" t="e">
        <f ca="1">'Results Detail'!P64</f>
        <v>#NAME?</v>
      </c>
      <c r="E62" s="3" t="e">
        <f ca="1">'Results Detail'!U64</f>
        <v>#NAME?</v>
      </c>
      <c r="F62" s="3" t="e">
        <f ca="1">'Results Detail'!Z64</f>
        <v>#NAME?</v>
      </c>
      <c r="G62" s="3" t="e">
        <f ca="1">'Results Detail'!AE64</f>
        <v>#NAME?</v>
      </c>
      <c r="I62" s="1">
        <f t="shared" si="1"/>
        <v>99</v>
      </c>
      <c r="J62" s="2" t="e">
        <f ca="1">'Results Detail'!G64</f>
        <v>#NAME?</v>
      </c>
      <c r="K62" s="2" t="e">
        <f ca="1">'Results Detail'!L64</f>
        <v>#NAME?</v>
      </c>
      <c r="L62" s="2" t="e">
        <f ca="1">'Results Detail'!Q64</f>
        <v>#NAME?</v>
      </c>
      <c r="M62" s="2" t="e">
        <f ca="1">'Results Detail'!V64</f>
        <v>#NAME?</v>
      </c>
      <c r="N62" s="2" t="e">
        <f ca="1">'Results Detail'!AA64</f>
        <v>#NAME?</v>
      </c>
      <c r="O62" s="2" t="e">
        <f ca="1">'Results Detail'!AF64</f>
        <v>#NAME?</v>
      </c>
    </row>
    <row r="63" spans="1:15" x14ac:dyDescent="0.2">
      <c r="A63" s="1">
        <f>'Cash Flow Detail'!B66</f>
        <v>100</v>
      </c>
      <c r="B63" s="3" t="e">
        <f ca="1">'Results Detail'!F65</f>
        <v>#NAME?</v>
      </c>
      <c r="C63" s="3" t="e">
        <f ca="1">'Results Detail'!K65</f>
        <v>#NAME?</v>
      </c>
      <c r="D63" s="3" t="e">
        <f ca="1">'Results Detail'!P65</f>
        <v>#NAME?</v>
      </c>
      <c r="E63" s="3" t="e">
        <f ca="1">'Results Detail'!U65</f>
        <v>#NAME?</v>
      </c>
      <c r="F63" s="3" t="e">
        <f ca="1">'Results Detail'!Z65</f>
        <v>#NAME?</v>
      </c>
      <c r="G63" s="3" t="e">
        <f ca="1">'Results Detail'!AE65</f>
        <v>#NAME?</v>
      </c>
      <c r="I63" s="1">
        <f t="shared" si="1"/>
        <v>100</v>
      </c>
      <c r="J63" s="2" t="e">
        <f ca="1">'Results Detail'!G65</f>
        <v>#NAME?</v>
      </c>
      <c r="K63" s="2" t="e">
        <f ca="1">'Results Detail'!L65</f>
        <v>#NAME?</v>
      </c>
      <c r="L63" s="2" t="e">
        <f ca="1">'Results Detail'!Q65</f>
        <v>#NAME?</v>
      </c>
      <c r="M63" s="2" t="e">
        <f ca="1">'Results Detail'!V65</f>
        <v>#NAME?</v>
      </c>
      <c r="N63" s="2" t="e">
        <f ca="1">'Results Detail'!AA65</f>
        <v>#NAME?</v>
      </c>
      <c r="O63" s="2" t="e">
        <f ca="1">'Results Detail'!AF65</f>
        <v>#NAME?</v>
      </c>
    </row>
    <row r="67" spans="2:7" x14ac:dyDescent="0.2">
      <c r="B67" s="3"/>
      <c r="C67" s="3"/>
      <c r="D67" s="3"/>
      <c r="E67" s="3"/>
      <c r="F67" s="3"/>
      <c r="G67" s="3"/>
    </row>
  </sheetData>
  <dataConsolidate/>
  <mergeCells count="2">
    <mergeCell ref="A1:G1"/>
    <mergeCell ref="I1:O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3"/>
  <sheetViews>
    <sheetView workbookViewId="0">
      <selection activeCell="B13" sqref="B13"/>
    </sheetView>
  </sheetViews>
  <sheetFormatPr defaultColWidth="10.42578125" defaultRowHeight="12.75" x14ac:dyDescent="0.2"/>
  <cols>
    <col min="1" max="1" width="13.7109375" style="24" customWidth="1"/>
    <col min="2" max="7" width="12.7109375" style="11" customWidth="1"/>
    <col min="8" max="16384" width="10.42578125" style="11"/>
  </cols>
  <sheetData>
    <row r="1" spans="1:7" ht="13.5" thickBot="1" x14ac:dyDescent="0.25">
      <c r="A1" s="112" t="str">
        <f>"MCS Results"&amp;IF(Inputs!B29="",""," for "&amp;Inputs!B29)&amp;IF(Inputs!B30="",""," – "&amp;Inputs!B30)</f>
        <v>MCS Results for Pat Client – Case1</v>
      </c>
      <c r="B1" s="113"/>
      <c r="C1" s="113"/>
      <c r="D1" s="113"/>
      <c r="E1" s="113"/>
      <c r="F1" s="113"/>
      <c r="G1" s="114"/>
    </row>
    <row r="2" spans="1:7" ht="13.5" thickBot="1" x14ac:dyDescent="0.25">
      <c r="A2" s="61" t="s">
        <v>56</v>
      </c>
      <c r="B2" s="58" t="str">
        <f>Inputs!B42</f>
        <v>Ultra-Agg</v>
      </c>
      <c r="C2" s="58" t="str">
        <f>Inputs!C42</f>
        <v>Aggressive</v>
      </c>
      <c r="D2" s="58" t="str">
        <f>Inputs!D42</f>
        <v>Moderate</v>
      </c>
      <c r="E2" s="58" t="str">
        <f>Inputs!E42</f>
        <v>Conservative</v>
      </c>
      <c r="F2" s="58" t="str">
        <f>Inputs!F42</f>
        <v>Ultra-Cons</v>
      </c>
      <c r="G2" s="62" t="str">
        <f>Inputs!G42</f>
        <v>Defensive</v>
      </c>
    </row>
    <row r="3" spans="1:7" ht="13.5" thickBot="1" x14ac:dyDescent="0.25">
      <c r="A3" s="60" t="s">
        <v>3</v>
      </c>
      <c r="B3" s="109" t="s">
        <v>24</v>
      </c>
      <c r="C3" s="109"/>
      <c r="D3" s="109"/>
      <c r="E3" s="109"/>
      <c r="F3" s="109"/>
      <c r="G3" s="110"/>
    </row>
    <row r="4" spans="1:7" x14ac:dyDescent="0.2">
      <c r="A4" s="63">
        <f>Inputs!B40</f>
        <v>75</v>
      </c>
      <c r="B4" s="59" t="e">
        <f ca="1">VLOOKUP($A4,'Results Detail'!$B$5:$AF$105,6)</f>
        <v>#NAME?</v>
      </c>
      <c r="C4" s="59" t="e">
        <f ca="1">VLOOKUP($A4,'Results Detail'!$B$5:$AF$105,11)</f>
        <v>#NAME?</v>
      </c>
      <c r="D4" s="59" t="e">
        <f ca="1">VLOOKUP($A4,'Results Detail'!$B$5:$AF$105,16)</f>
        <v>#NAME?</v>
      </c>
      <c r="E4" s="59" t="e">
        <f ca="1">VLOOKUP($A4,'Results Detail'!$B$5:$AF$105,21)</f>
        <v>#NAME?</v>
      </c>
      <c r="F4" s="59" t="e">
        <f ca="1">VLOOKUP($A4,'Results Detail'!$B$5:$AF$105,26)</f>
        <v>#NAME?</v>
      </c>
      <c r="G4" s="64" t="e">
        <f ca="1">VLOOKUP($A4,'Results Detail'!$B$5:$AF$105,31)</f>
        <v>#NAME?</v>
      </c>
    </row>
    <row r="5" spans="1:7" x14ac:dyDescent="0.2">
      <c r="A5" s="65">
        <f>Inputs!C40</f>
        <v>85</v>
      </c>
      <c r="B5" s="53" t="e">
        <f ca="1">VLOOKUP($A5,'Results Detail'!$B$5:$AF$105,6)</f>
        <v>#NAME?</v>
      </c>
      <c r="C5" s="53" t="e">
        <f ca="1">VLOOKUP($A5,'Results Detail'!$B$5:$AF$105,11)</f>
        <v>#NAME?</v>
      </c>
      <c r="D5" s="53" t="e">
        <f ca="1">VLOOKUP($A5,'Results Detail'!$B$5:$AF$105,16)</f>
        <v>#NAME?</v>
      </c>
      <c r="E5" s="53" t="e">
        <f ca="1">VLOOKUP($A5,'Results Detail'!$B$5:$AF$105,21)</f>
        <v>#NAME?</v>
      </c>
      <c r="F5" s="53" t="e">
        <f ca="1">VLOOKUP($A5,'Results Detail'!$B$5:$AF$105,26)</f>
        <v>#NAME?</v>
      </c>
      <c r="G5" s="66" t="e">
        <f ca="1">VLOOKUP($A5,'Results Detail'!$B$5:$AF$105,31)</f>
        <v>#NAME?</v>
      </c>
    </row>
    <row r="6" spans="1:7" x14ac:dyDescent="0.2">
      <c r="A6" s="65">
        <f>Inputs!D40</f>
        <v>85</v>
      </c>
      <c r="B6" s="53" t="e">
        <f ca="1">VLOOKUP($A6,'Results Detail'!$B$5:$AF$105,6)</f>
        <v>#NAME?</v>
      </c>
      <c r="C6" s="53" t="e">
        <f ca="1">VLOOKUP($A6,'Results Detail'!$B$5:$AF$105,11)</f>
        <v>#NAME?</v>
      </c>
      <c r="D6" s="53" t="e">
        <f ca="1">VLOOKUP($A6,'Results Detail'!$B$5:$AF$105,16)</f>
        <v>#NAME?</v>
      </c>
      <c r="E6" s="53" t="e">
        <f ca="1">VLOOKUP($A6,'Results Detail'!$B$5:$AF$105,21)</f>
        <v>#NAME?</v>
      </c>
      <c r="F6" s="53" t="e">
        <f ca="1">VLOOKUP($A6,'Results Detail'!$B$5:$AF$105,26)</f>
        <v>#NAME?</v>
      </c>
      <c r="G6" s="66" t="e">
        <f ca="1">VLOOKUP($A6,'Results Detail'!$B$5:$AF$105,31)</f>
        <v>#NAME?</v>
      </c>
    </row>
    <row r="7" spans="1:7" x14ac:dyDescent="0.2">
      <c r="A7" s="65">
        <f>Inputs!E40</f>
        <v>90</v>
      </c>
      <c r="B7" s="53" t="e">
        <f ca="1">VLOOKUP($A7,'Results Detail'!$B$5:$AF$105,6)</f>
        <v>#NAME?</v>
      </c>
      <c r="C7" s="53" t="e">
        <f ca="1">VLOOKUP($A7,'Results Detail'!$B$5:$AF$105,11)</f>
        <v>#NAME?</v>
      </c>
      <c r="D7" s="53" t="e">
        <f ca="1">VLOOKUP($A7,'Results Detail'!$B$5:$AF$105,16)</f>
        <v>#NAME?</v>
      </c>
      <c r="E7" s="53" t="e">
        <f ca="1">VLOOKUP($A7,'Results Detail'!$B$5:$AF$105,21)</f>
        <v>#NAME?</v>
      </c>
      <c r="F7" s="53" t="e">
        <f ca="1">VLOOKUP($A7,'Results Detail'!$B$5:$AF$105,26)</f>
        <v>#NAME?</v>
      </c>
      <c r="G7" s="66" t="e">
        <f ca="1">VLOOKUP($A7,'Results Detail'!$B$5:$AF$105,31)</f>
        <v>#NAME?</v>
      </c>
    </row>
    <row r="8" spans="1:7" x14ac:dyDescent="0.2">
      <c r="A8" s="65">
        <f>Inputs!F40</f>
        <v>95</v>
      </c>
      <c r="B8" s="53" t="e">
        <f ca="1">VLOOKUP($A8,'Results Detail'!$B$5:$AF$105,6)</f>
        <v>#NAME?</v>
      </c>
      <c r="C8" s="53" t="e">
        <f ca="1">VLOOKUP($A8,'Results Detail'!$B$5:$AF$105,11)</f>
        <v>#NAME?</v>
      </c>
      <c r="D8" s="53" t="e">
        <f ca="1">VLOOKUP($A8,'Results Detail'!$B$5:$AF$105,16)</f>
        <v>#NAME?</v>
      </c>
      <c r="E8" s="53" t="e">
        <f ca="1">VLOOKUP($A8,'Results Detail'!$B$5:$AF$105,21)</f>
        <v>#NAME?</v>
      </c>
      <c r="F8" s="53" t="e">
        <f ca="1">VLOOKUP($A8,'Results Detail'!$B$5:$AF$105,26)</f>
        <v>#NAME?</v>
      </c>
      <c r="G8" s="66" t="e">
        <f ca="1">VLOOKUP($A8,'Results Detail'!$B$5:$AF$105,31)</f>
        <v>#NAME?</v>
      </c>
    </row>
    <row r="9" spans="1:7" ht="13.5" thickBot="1" x14ac:dyDescent="0.25">
      <c r="A9" s="75">
        <f>Inputs!G40</f>
        <v>100</v>
      </c>
      <c r="B9" s="76" t="e">
        <f ca="1">VLOOKUP($A9,'Results Detail'!$B$5:$AF$105,6)</f>
        <v>#NAME?</v>
      </c>
      <c r="C9" s="76" t="e">
        <f ca="1">VLOOKUP($A9,'Results Detail'!$B$5:$AF$105,11)</f>
        <v>#NAME?</v>
      </c>
      <c r="D9" s="76" t="e">
        <f ca="1">VLOOKUP($A9,'Results Detail'!$B$5:$AF$105,16)</f>
        <v>#NAME?</v>
      </c>
      <c r="E9" s="76" t="e">
        <f ca="1">VLOOKUP($A9,'Results Detail'!$B$5:$AF$105,21)</f>
        <v>#NAME?</v>
      </c>
      <c r="F9" s="76" t="e">
        <f ca="1">VLOOKUP($A9,'Results Detail'!$B$5:$AF$105,26)</f>
        <v>#NAME?</v>
      </c>
      <c r="G9" s="77" t="e">
        <f ca="1">VLOOKUP($A9,'Results Detail'!$B$5:$AF$105,31)</f>
        <v>#NAME?</v>
      </c>
    </row>
    <row r="10" spans="1:7" ht="13.5" thickBot="1" x14ac:dyDescent="0.25">
      <c r="A10" s="60" t="s">
        <v>3</v>
      </c>
      <c r="B10" s="109" t="s">
        <v>23</v>
      </c>
      <c r="C10" s="109"/>
      <c r="D10" s="109"/>
      <c r="E10" s="109"/>
      <c r="F10" s="109"/>
      <c r="G10" s="110"/>
    </row>
    <row r="11" spans="1:7" x14ac:dyDescent="0.2">
      <c r="A11" s="63">
        <f t="shared" ref="A11:A16" si="0">A4</f>
        <v>75</v>
      </c>
      <c r="B11" s="78" t="e">
        <f ca="1">IF(VLOOKUP($A11,'Results Detail'!$B$5:$AF$105,B$53)&lt;0,0,VLOOKUP($A11,'Results Detail'!$B$5:$AF$105,B$53))</f>
        <v>#NAME?</v>
      </c>
      <c r="C11" s="78" t="e">
        <f ca="1">IF(VLOOKUP($A11,'Results Detail'!$B$5:$AF$105,C$53)&lt;0,0,VLOOKUP($A11,'Results Detail'!$B$5:$AF$105,C$53))</f>
        <v>#NAME?</v>
      </c>
      <c r="D11" s="78" t="e">
        <f ca="1">IF(VLOOKUP($A11,'Results Detail'!$B$5:$AF$105,D$53)&lt;0,0,VLOOKUP($A11,'Results Detail'!$B$5:$AF$105,D$53))</f>
        <v>#NAME?</v>
      </c>
      <c r="E11" s="78" t="e">
        <f ca="1">IF(VLOOKUP($A11,'Results Detail'!$B$5:$AF$105,E$53)&lt;0,0,VLOOKUP($A11,'Results Detail'!$B$5:$AF$105,E$53))</f>
        <v>#NAME?</v>
      </c>
      <c r="F11" s="78" t="e">
        <f ca="1">IF(VLOOKUP($A11,'Results Detail'!$B$5:$AF$105,F$53)&lt;0,0,VLOOKUP($A11,'Results Detail'!$B$5:$AF$105,F$53))</f>
        <v>#NAME?</v>
      </c>
      <c r="G11" s="79" t="e">
        <f ca="1">IF(VLOOKUP($A11,'Results Detail'!$B$5:$AF$105,G$53)&lt;0,0,VLOOKUP($A11,'Results Detail'!$B$5:$AF$105,G$53))</f>
        <v>#NAME?</v>
      </c>
    </row>
    <row r="12" spans="1:7" x14ac:dyDescent="0.2">
      <c r="A12" s="65">
        <f t="shared" si="0"/>
        <v>85</v>
      </c>
      <c r="B12" s="54" t="e">
        <f ca="1">IF(VLOOKUP($A12,'Results Detail'!$B$5:$AF$105,B$53)&lt;0,0,VLOOKUP($A12,'Results Detail'!$B$5:$AF$105,B$53))</f>
        <v>#NAME?</v>
      </c>
      <c r="C12" s="54" t="e">
        <f ca="1">IF(VLOOKUP($A12,'Results Detail'!$B$5:$AF$105,C$53)&lt;0,0,VLOOKUP($A12,'Results Detail'!$B$5:$AF$105,C$53))</f>
        <v>#NAME?</v>
      </c>
      <c r="D12" s="54" t="e">
        <f ca="1">IF(VLOOKUP($A12,'Results Detail'!$B$5:$AF$105,D$53)&lt;0,0,VLOOKUP($A12,'Results Detail'!$B$5:$AF$105,D$53))</f>
        <v>#NAME?</v>
      </c>
      <c r="E12" s="54" t="e">
        <f ca="1">IF(VLOOKUP($A12,'Results Detail'!$B$5:$AF$105,E$53)&lt;0,0,VLOOKUP($A12,'Results Detail'!$B$5:$AF$105,E$53))</f>
        <v>#NAME?</v>
      </c>
      <c r="F12" s="54" t="e">
        <f ca="1">IF(VLOOKUP($A12,'Results Detail'!$B$5:$AF$105,F$53)&lt;0,0,VLOOKUP($A12,'Results Detail'!$B$5:$AF$105,F$53))</f>
        <v>#NAME?</v>
      </c>
      <c r="G12" s="67" t="e">
        <f ca="1">IF(VLOOKUP($A12,'Results Detail'!$B$5:$AF$105,G$53)&lt;0,0,VLOOKUP($A12,'Results Detail'!$B$5:$AF$105,G$53))</f>
        <v>#NAME?</v>
      </c>
    </row>
    <row r="13" spans="1:7" x14ac:dyDescent="0.2">
      <c r="A13" s="65">
        <f t="shared" si="0"/>
        <v>85</v>
      </c>
      <c r="B13" s="54" t="e">
        <f ca="1">IF(VLOOKUP($A13,'Results Detail'!$B$5:$AF$105,B$53)&lt;0,0,VLOOKUP($A13,'Results Detail'!$B$5:$AF$105,B$53))</f>
        <v>#NAME?</v>
      </c>
      <c r="C13" s="54" t="e">
        <f ca="1">IF(VLOOKUP($A13,'Results Detail'!$B$5:$AF$105,C$53)&lt;0,0,VLOOKUP($A13,'Results Detail'!$B$5:$AF$105,C$53))</f>
        <v>#NAME?</v>
      </c>
      <c r="D13" s="54" t="e">
        <f ca="1">IF(VLOOKUP($A13,'Results Detail'!$B$5:$AF$105,D$53)&lt;0,0,VLOOKUP($A13,'Results Detail'!$B$5:$AF$105,D$53))</f>
        <v>#NAME?</v>
      </c>
      <c r="E13" s="54" t="e">
        <f ca="1">IF(VLOOKUP($A13,'Results Detail'!$B$5:$AF$105,E$53)&lt;0,0,VLOOKUP($A13,'Results Detail'!$B$5:$AF$105,E$53))</f>
        <v>#NAME?</v>
      </c>
      <c r="F13" s="54" t="e">
        <f ca="1">IF(VLOOKUP($A13,'Results Detail'!$B$5:$AF$105,F$53)&lt;0,0,VLOOKUP($A13,'Results Detail'!$B$5:$AF$105,F$53))</f>
        <v>#NAME?</v>
      </c>
      <c r="G13" s="67" t="e">
        <f ca="1">IF(VLOOKUP($A13,'Results Detail'!$B$5:$AF$105,G$53)&lt;0,0,VLOOKUP($A13,'Results Detail'!$B$5:$AF$105,G$53))</f>
        <v>#NAME?</v>
      </c>
    </row>
    <row r="14" spans="1:7" x14ac:dyDescent="0.2">
      <c r="A14" s="65">
        <f t="shared" si="0"/>
        <v>90</v>
      </c>
      <c r="B14" s="54" t="e">
        <f ca="1">IF(VLOOKUP($A14,'Results Detail'!$B$5:$AF$105,B$53)&lt;0,0,VLOOKUP($A14,'Results Detail'!$B$5:$AF$105,B$53))</f>
        <v>#NAME?</v>
      </c>
      <c r="C14" s="54" t="e">
        <f ca="1">IF(VLOOKUP($A14,'Results Detail'!$B$5:$AF$105,C$53)&lt;0,0,VLOOKUP($A14,'Results Detail'!$B$5:$AF$105,C$53))</f>
        <v>#NAME?</v>
      </c>
      <c r="D14" s="54" t="e">
        <f ca="1">IF(VLOOKUP($A14,'Results Detail'!$B$5:$AF$105,D$53)&lt;0,0,VLOOKUP($A14,'Results Detail'!$B$5:$AF$105,D$53))</f>
        <v>#NAME?</v>
      </c>
      <c r="E14" s="54" t="e">
        <f ca="1">IF(VLOOKUP($A14,'Results Detail'!$B$5:$AF$105,E$53)&lt;0,0,VLOOKUP($A14,'Results Detail'!$B$5:$AF$105,E$53))</f>
        <v>#NAME?</v>
      </c>
      <c r="F14" s="54" t="e">
        <f ca="1">IF(VLOOKUP($A14,'Results Detail'!$B$5:$AF$105,F$53)&lt;0,0,VLOOKUP($A14,'Results Detail'!$B$5:$AF$105,F$53))</f>
        <v>#NAME?</v>
      </c>
      <c r="G14" s="67" t="e">
        <f ca="1">IF(VLOOKUP($A14,'Results Detail'!$B$5:$AF$105,G$53)&lt;0,0,VLOOKUP($A14,'Results Detail'!$B$5:$AF$105,G$53))</f>
        <v>#NAME?</v>
      </c>
    </row>
    <row r="15" spans="1:7" x14ac:dyDescent="0.2">
      <c r="A15" s="65">
        <f t="shared" si="0"/>
        <v>95</v>
      </c>
      <c r="B15" s="54" t="e">
        <f ca="1">IF(VLOOKUP($A15,'Results Detail'!$B$5:$AF$105,B$53)&lt;0,0,VLOOKUP($A15,'Results Detail'!$B$5:$AF$105,B$53))</f>
        <v>#NAME?</v>
      </c>
      <c r="C15" s="54" t="e">
        <f ca="1">IF(VLOOKUP($A15,'Results Detail'!$B$5:$AF$105,C$53)&lt;0,0,VLOOKUP($A15,'Results Detail'!$B$5:$AF$105,C$53))</f>
        <v>#NAME?</v>
      </c>
      <c r="D15" s="54" t="e">
        <f ca="1">IF(VLOOKUP($A15,'Results Detail'!$B$5:$AF$105,D$53)&lt;0,0,VLOOKUP($A15,'Results Detail'!$B$5:$AF$105,D$53))</f>
        <v>#NAME?</v>
      </c>
      <c r="E15" s="54" t="e">
        <f ca="1">IF(VLOOKUP($A15,'Results Detail'!$B$5:$AF$105,E$53)&lt;0,0,VLOOKUP($A15,'Results Detail'!$B$5:$AF$105,E$53))</f>
        <v>#NAME?</v>
      </c>
      <c r="F15" s="54" t="e">
        <f ca="1">IF(VLOOKUP($A15,'Results Detail'!$B$5:$AF$105,F$53)&lt;0,0,VLOOKUP($A15,'Results Detail'!$B$5:$AF$105,F$53))</f>
        <v>#NAME?</v>
      </c>
      <c r="G15" s="67" t="e">
        <f ca="1">IF(VLOOKUP($A15,'Results Detail'!$B$5:$AF$105,G$53)&lt;0,0,VLOOKUP($A15,'Results Detail'!$B$5:$AF$105,G$53))</f>
        <v>#NAME?</v>
      </c>
    </row>
    <row r="16" spans="1:7" ht="13.5" thickBot="1" x14ac:dyDescent="0.25">
      <c r="A16" s="75">
        <f t="shared" si="0"/>
        <v>100</v>
      </c>
      <c r="B16" s="80" t="e">
        <f ca="1">IF(VLOOKUP($A16,'Results Detail'!$B$5:$AF$105,B$53)&lt;0,0,VLOOKUP($A16,'Results Detail'!$B$5:$AF$105,B$53))</f>
        <v>#NAME?</v>
      </c>
      <c r="C16" s="80" t="e">
        <f ca="1">IF(VLOOKUP($A16,'Results Detail'!$B$5:$AF$105,C$53)&lt;0,0,VLOOKUP($A16,'Results Detail'!$B$5:$AF$105,C$53))</f>
        <v>#NAME?</v>
      </c>
      <c r="D16" s="80" t="e">
        <f ca="1">IF(VLOOKUP($A16,'Results Detail'!$B$5:$AF$105,D$53)&lt;0,0,VLOOKUP($A16,'Results Detail'!$B$5:$AF$105,D$53))</f>
        <v>#NAME?</v>
      </c>
      <c r="E16" s="80" t="e">
        <f ca="1">IF(VLOOKUP($A16,'Results Detail'!$B$5:$AF$105,E$53)&lt;0,0,VLOOKUP($A16,'Results Detail'!$B$5:$AF$105,E$53))</f>
        <v>#NAME?</v>
      </c>
      <c r="F16" s="80" t="e">
        <f ca="1">IF(VLOOKUP($A16,'Results Detail'!$B$5:$AF$105,F$53)&lt;0,0,VLOOKUP($A16,'Results Detail'!$B$5:$AF$105,F$53))</f>
        <v>#NAME?</v>
      </c>
      <c r="G16" s="81" t="e">
        <f ca="1">IF(VLOOKUP($A16,'Results Detail'!$B$5:$AF$105,G$53)&lt;0,0,VLOOKUP($A16,'Results Detail'!$B$5:$AF$105,G$53))</f>
        <v>#NAME?</v>
      </c>
    </row>
    <row r="17" spans="1:7" ht="13.5" thickBot="1" x14ac:dyDescent="0.25">
      <c r="A17" s="60" t="s">
        <v>57</v>
      </c>
      <c r="B17" s="109" t="str">
        <f>"Detailed Results at Age "&amp;Inputs!B26</f>
        <v>Detailed Results at Age 90</v>
      </c>
      <c r="C17" s="109"/>
      <c r="D17" s="109"/>
      <c r="E17" s="109"/>
      <c r="F17" s="109"/>
      <c r="G17" s="110"/>
    </row>
    <row r="18" spans="1:7" x14ac:dyDescent="0.2">
      <c r="A18" s="82">
        <v>0.05</v>
      </c>
      <c r="B18" s="78" t="e">
        <f ca="1">IF(_xll.SimulationPercentile(Inputs!B$48,1-$A18)&lt;0,0,_xll.SimulationPercentile(Inputs!B$48,1-$A18))</f>
        <v>#NAME?</v>
      </c>
      <c r="C18" s="78" t="e">
        <f ca="1">IF(_xll.SimulationPercentile(Inputs!C$48,1-$A18)&lt;0,0,_xll.SimulationPercentile(Inputs!C$48,1-$A18))</f>
        <v>#NAME?</v>
      </c>
      <c r="D18" s="78" t="e">
        <f ca="1">IF(_xll.SimulationPercentile(Inputs!D$48,1-$A18)&lt;0,0,_xll.SimulationPercentile(Inputs!D$48,1-$A18))</f>
        <v>#NAME?</v>
      </c>
      <c r="E18" s="78" t="e">
        <f ca="1">IF(_xll.SimulationPercentile(Inputs!E$48,1-$A18)&lt;0,0,_xll.SimulationPercentile(Inputs!E$48,1-$A18))</f>
        <v>#NAME?</v>
      </c>
      <c r="F18" s="78" t="e">
        <f ca="1">IF(_xll.SimulationPercentile(Inputs!F$48,1-$A18)&lt;0,0,_xll.SimulationPercentile(Inputs!F$48,1-$A18))</f>
        <v>#NAME?</v>
      </c>
      <c r="G18" s="79" t="e">
        <f ca="1">IF(_xll.SimulationPercentile(Inputs!G$48,1-$A18)&lt;0,0,_xll.SimulationPercentile(Inputs!G$48,1-$A18))</f>
        <v>#NAME?</v>
      </c>
    </row>
    <row r="19" spans="1:7" x14ac:dyDescent="0.2">
      <c r="A19" s="68">
        <v>0.1</v>
      </c>
      <c r="B19" s="54" t="e">
        <f ca="1">IF(_xll.SimulationPercentile(Inputs!B$48,1-$A19)&lt;0,0,_xll.SimulationPercentile(Inputs!B$48,1-$A19))</f>
        <v>#NAME?</v>
      </c>
      <c r="C19" s="54" t="e">
        <f ca="1">IF(_xll.SimulationPercentile(Inputs!C$48,1-$A19)&lt;0,0,_xll.SimulationPercentile(Inputs!C$48,1-$A19))</f>
        <v>#NAME?</v>
      </c>
      <c r="D19" s="54" t="e">
        <f ca="1">IF(_xll.SimulationPercentile(Inputs!D$48,1-$A19)&lt;0,0,_xll.SimulationPercentile(Inputs!D$48,1-$A19))</f>
        <v>#NAME?</v>
      </c>
      <c r="E19" s="54" t="e">
        <f ca="1">IF(_xll.SimulationPercentile(Inputs!E$48,1-$A19)&lt;0,0,_xll.SimulationPercentile(Inputs!E$48,1-$A19))</f>
        <v>#NAME?</v>
      </c>
      <c r="F19" s="54" t="e">
        <f ca="1">IF(_xll.SimulationPercentile(Inputs!F$48,1-$A19)&lt;0,0,_xll.SimulationPercentile(Inputs!F$48,1-$A19))</f>
        <v>#NAME?</v>
      </c>
      <c r="G19" s="67" t="e">
        <f ca="1">IF(_xll.SimulationPercentile(Inputs!G$48,1-$A19)&lt;0,0,_xll.SimulationPercentile(Inputs!G$48,1-$A19))</f>
        <v>#NAME?</v>
      </c>
    </row>
    <row r="20" spans="1:7" x14ac:dyDescent="0.2">
      <c r="A20" s="68">
        <v>0.25</v>
      </c>
      <c r="B20" s="54" t="e">
        <f ca="1">IF(_xll.SimulationPercentile(Inputs!B$48,1-$A20)&lt;0,0,_xll.SimulationPercentile(Inputs!B$48,1-$A20))</f>
        <v>#NAME?</v>
      </c>
      <c r="C20" s="54" t="e">
        <f ca="1">IF(_xll.SimulationPercentile(Inputs!C$48,1-$A20)&lt;0,0,_xll.SimulationPercentile(Inputs!C$48,1-$A20))</f>
        <v>#NAME?</v>
      </c>
      <c r="D20" s="54" t="e">
        <f ca="1">IF(_xll.SimulationPercentile(Inputs!D$48,1-$A20)&lt;0,0,_xll.SimulationPercentile(Inputs!D$48,1-$A20))</f>
        <v>#NAME?</v>
      </c>
      <c r="E20" s="54" t="e">
        <f ca="1">IF(_xll.SimulationPercentile(Inputs!E$48,1-$A20)&lt;0,0,_xll.SimulationPercentile(Inputs!E$48,1-$A20))</f>
        <v>#NAME?</v>
      </c>
      <c r="F20" s="54" t="e">
        <f ca="1">IF(_xll.SimulationPercentile(Inputs!F$48,1-$A20)&lt;0,0,_xll.SimulationPercentile(Inputs!F$48,1-$A20))</f>
        <v>#NAME?</v>
      </c>
      <c r="G20" s="67" t="e">
        <f ca="1">IF(_xll.SimulationPercentile(Inputs!G$48,1-$A20)&lt;0,0,_xll.SimulationPercentile(Inputs!G$48,1-$A20))</f>
        <v>#NAME?</v>
      </c>
    </row>
    <row r="21" spans="1:7" x14ac:dyDescent="0.2">
      <c r="A21" s="68">
        <v>0.5</v>
      </c>
      <c r="B21" s="54" t="e">
        <f ca="1">IF(_xll.SimulationPercentile(Inputs!B$48,1-$A21)&lt;0,0,_xll.SimulationPercentile(Inputs!B$48,1-$A21))</f>
        <v>#NAME?</v>
      </c>
      <c r="C21" s="54" t="e">
        <f ca="1">IF(_xll.SimulationPercentile(Inputs!C$48,1-$A21)&lt;0,0,_xll.SimulationPercentile(Inputs!C$48,1-$A21))</f>
        <v>#NAME?</v>
      </c>
      <c r="D21" s="54" t="e">
        <f ca="1">IF(_xll.SimulationPercentile(Inputs!D$48,1-$A21)&lt;0,0,_xll.SimulationPercentile(Inputs!D$48,1-$A21))</f>
        <v>#NAME?</v>
      </c>
      <c r="E21" s="54" t="e">
        <f ca="1">IF(_xll.SimulationPercentile(Inputs!E$48,1-$A21)&lt;0,0,_xll.SimulationPercentile(Inputs!E$48,1-$A21))</f>
        <v>#NAME?</v>
      </c>
      <c r="F21" s="54" t="e">
        <f ca="1">IF(_xll.SimulationPercentile(Inputs!F$48,1-$A21)&lt;0,0,_xll.SimulationPercentile(Inputs!F$48,1-$A21))</f>
        <v>#NAME?</v>
      </c>
      <c r="G21" s="67" t="e">
        <f ca="1">IF(_xll.SimulationPercentile(Inputs!G$48,1-$A21)&lt;0,0,_xll.SimulationPercentile(Inputs!G$48,1-$A21))</f>
        <v>#NAME?</v>
      </c>
    </row>
    <row r="22" spans="1:7" x14ac:dyDescent="0.2">
      <c r="A22" s="68">
        <v>0.75</v>
      </c>
      <c r="B22" s="54" t="e">
        <f ca="1">IF(_xll.SimulationPercentile(Inputs!B$48,1-$A22)&lt;0,0,_xll.SimulationPercentile(Inputs!B$48,1-$A22))</f>
        <v>#NAME?</v>
      </c>
      <c r="C22" s="54" t="e">
        <f ca="1">IF(_xll.SimulationPercentile(Inputs!C$48,1-$A22)&lt;0,0,_xll.SimulationPercentile(Inputs!C$48,1-$A22))</f>
        <v>#NAME?</v>
      </c>
      <c r="D22" s="54" t="e">
        <f ca="1">IF(_xll.SimulationPercentile(Inputs!D$48,1-$A22)&lt;0,0,_xll.SimulationPercentile(Inputs!D$48,1-$A22))</f>
        <v>#NAME?</v>
      </c>
      <c r="E22" s="54" t="e">
        <f ca="1">IF(_xll.SimulationPercentile(Inputs!E$48,1-$A22)&lt;0,0,_xll.SimulationPercentile(Inputs!E$48,1-$A22))</f>
        <v>#NAME?</v>
      </c>
      <c r="F22" s="54" t="e">
        <f ca="1">IF(_xll.SimulationPercentile(Inputs!F$48,1-$A22)&lt;0,0,_xll.SimulationPercentile(Inputs!F$48,1-$A22))</f>
        <v>#NAME?</v>
      </c>
      <c r="G22" s="67" t="e">
        <f ca="1">IF(_xll.SimulationPercentile(Inputs!G$48,1-$A22)&lt;0,0,_xll.SimulationPercentile(Inputs!G$48,1-$A22))</f>
        <v>#NAME?</v>
      </c>
    </row>
    <row r="23" spans="1:7" x14ac:dyDescent="0.2">
      <c r="A23" s="68">
        <v>0.9</v>
      </c>
      <c r="B23" s="54" t="e">
        <f ca="1">IF(_xll.SimulationPercentile(Inputs!B$48,1-$A23)&lt;0,0,_xll.SimulationPercentile(Inputs!B$48,1-$A23))</f>
        <v>#NAME?</v>
      </c>
      <c r="C23" s="54" t="e">
        <f ca="1">IF(_xll.SimulationPercentile(Inputs!C$48,1-$A23)&lt;0,0,_xll.SimulationPercentile(Inputs!C$48,1-$A23))</f>
        <v>#NAME?</v>
      </c>
      <c r="D23" s="54" t="e">
        <f ca="1">IF(_xll.SimulationPercentile(Inputs!D$48,1-$A23)&lt;0,0,_xll.SimulationPercentile(Inputs!D$48,1-$A23))</f>
        <v>#NAME?</v>
      </c>
      <c r="E23" s="54" t="e">
        <f ca="1">IF(_xll.SimulationPercentile(Inputs!E$48,1-$A23)&lt;0,0,_xll.SimulationPercentile(Inputs!E$48,1-$A23))</f>
        <v>#NAME?</v>
      </c>
      <c r="F23" s="54" t="e">
        <f ca="1">IF(_xll.SimulationPercentile(Inputs!F$48,1-$A23)&lt;0,0,_xll.SimulationPercentile(Inputs!F$48,1-$A23))</f>
        <v>#NAME?</v>
      </c>
      <c r="G23" s="67" t="e">
        <f ca="1">IF(_xll.SimulationPercentile(Inputs!G$48,1-$A23)&lt;0,0,_xll.SimulationPercentile(Inputs!G$48,1-$A23))</f>
        <v>#NAME?</v>
      </c>
    </row>
    <row r="24" spans="1:7" ht="13.5" thickBot="1" x14ac:dyDescent="0.25">
      <c r="A24" s="83">
        <v>0.95</v>
      </c>
      <c r="B24" s="80" t="e">
        <f ca="1">IF(_xll.SimulationPercentile(Inputs!B$48,1-$A24)&lt;0,0,_xll.SimulationPercentile(Inputs!B$48,1-$A24))</f>
        <v>#NAME?</v>
      </c>
      <c r="C24" s="80" t="e">
        <f ca="1">IF(_xll.SimulationPercentile(Inputs!C$48,1-$A24)&lt;0,0,_xll.SimulationPercentile(Inputs!C$48,1-$A24))</f>
        <v>#NAME?</v>
      </c>
      <c r="D24" s="80" t="e">
        <f ca="1">IF(_xll.SimulationPercentile(Inputs!D$48,1-$A24)&lt;0,0,_xll.SimulationPercentile(Inputs!D$48,1-$A24))</f>
        <v>#NAME?</v>
      </c>
      <c r="E24" s="80" t="e">
        <f ca="1">IF(_xll.SimulationPercentile(Inputs!E$48,1-$A24)&lt;0,0,_xll.SimulationPercentile(Inputs!E$48,1-$A24))</f>
        <v>#NAME?</v>
      </c>
      <c r="F24" s="80" t="e">
        <f ca="1">IF(_xll.SimulationPercentile(Inputs!F$48,1-$A24)&lt;0,0,_xll.SimulationPercentile(Inputs!F$48,1-$A24))</f>
        <v>#NAME?</v>
      </c>
      <c r="G24" s="81" t="e">
        <f ca="1">IF(_xll.SimulationPercentile(Inputs!G$48,1-$A24)&lt;0,0,_xll.SimulationPercentile(Inputs!G$48,1-$A24))</f>
        <v>#NAME?</v>
      </c>
    </row>
    <row r="25" spans="1:7" ht="13.5" thickBot="1" x14ac:dyDescent="0.25">
      <c r="A25" s="60" t="s">
        <v>58</v>
      </c>
      <c r="B25" s="109" t="s">
        <v>59</v>
      </c>
      <c r="C25" s="109"/>
      <c r="D25" s="109"/>
      <c r="E25" s="109"/>
      <c r="F25" s="109"/>
      <c r="G25" s="110"/>
    </row>
    <row r="26" spans="1:7" x14ac:dyDescent="0.2">
      <c r="A26" s="63" t="str">
        <f>Inputs!A44</f>
        <v>Arith. Return:</v>
      </c>
      <c r="B26" s="84">
        <f>Inputs!B44</f>
        <v>8.3320000000000061E-2</v>
      </c>
      <c r="C26" s="84">
        <f>Inputs!C44</f>
        <v>7.51440000000001E-2</v>
      </c>
      <c r="D26" s="84">
        <f>Inputs!D44</f>
        <v>6.6968000000000139E-2</v>
      </c>
      <c r="E26" s="84">
        <f>Inputs!E44</f>
        <v>5.8791999999999955E-2</v>
      </c>
      <c r="F26" s="84">
        <f>Inputs!F44</f>
        <v>5.0615999999999994E-2</v>
      </c>
      <c r="G26" s="85">
        <f>Inputs!G44</f>
        <v>4.2440000000000033E-2</v>
      </c>
    </row>
    <row r="27" spans="1:7" x14ac:dyDescent="0.2">
      <c r="A27" s="65" t="str">
        <f>Inputs!A45</f>
        <v>Risk (Sigma):</v>
      </c>
      <c r="B27" s="55">
        <f>Inputs!B45</f>
        <v>0.18</v>
      </c>
      <c r="C27" s="55">
        <f>Inputs!C45</f>
        <v>0.14449913494550756</v>
      </c>
      <c r="D27" s="55">
        <f>Inputs!D45</f>
        <v>0.11063453348751465</v>
      </c>
      <c r="E27" s="55">
        <f>Inputs!E45</f>
        <v>8.0498447189992439E-2</v>
      </c>
      <c r="F27" s="55">
        <f>Inputs!F45</f>
        <v>6.0000000000000005E-2</v>
      </c>
      <c r="G27" s="69">
        <f>Inputs!G45</f>
        <v>0.06</v>
      </c>
    </row>
    <row r="28" spans="1:7" ht="13.5" thickBot="1" x14ac:dyDescent="0.25">
      <c r="A28" s="75" t="str">
        <f>Inputs!A46</f>
        <v>Geo. Return:</v>
      </c>
      <c r="B28" s="86">
        <f>Inputs!B46</f>
        <v>6.7120000000000068E-2</v>
      </c>
      <c r="C28" s="86">
        <f>Inputs!C46</f>
        <v>6.4704000000000095E-2</v>
      </c>
      <c r="D28" s="86">
        <f>Inputs!D46</f>
        <v>6.0848000000000138E-2</v>
      </c>
      <c r="E28" s="86">
        <f>Inputs!E46</f>
        <v>5.5551999999999956E-2</v>
      </c>
      <c r="F28" s="86">
        <f>Inputs!F46</f>
        <v>4.8815999999999991E-2</v>
      </c>
      <c r="G28" s="87">
        <f>Inputs!G46</f>
        <v>4.064000000000003E-2</v>
      </c>
    </row>
    <row r="29" spans="1:7" ht="13.5" thickBot="1" x14ac:dyDescent="0.25">
      <c r="A29" s="111" t="s">
        <v>60</v>
      </c>
      <c r="B29" s="109"/>
      <c r="C29" s="109"/>
      <c r="D29" s="91" t="s">
        <v>61</v>
      </c>
      <c r="E29" s="91" t="str">
        <f>Inputs!C3&amp;" ("&amp;Inputs!B38*100&amp;"%)"</f>
        <v>Inflation (2.2%)</v>
      </c>
      <c r="F29" s="91" t="s">
        <v>17</v>
      </c>
      <c r="G29" s="92" t="s">
        <v>18</v>
      </c>
    </row>
    <row r="30" spans="1:7" x14ac:dyDescent="0.2">
      <c r="A30" s="115" t="str">
        <f>IF(Inputs!A4="","",Inputs!A4)</f>
        <v>Beginning Balance</v>
      </c>
      <c r="B30" s="116"/>
      <c r="C30" s="116"/>
      <c r="D30" s="78">
        <f>IF($A30="","",Inputs!B4)</f>
        <v>750000</v>
      </c>
      <c r="E30" s="88">
        <f>IF($A30="","",Inputs!C4)</f>
        <v>0</v>
      </c>
      <c r="F30" s="89">
        <f>IF($A30="","",Inputs!D4)</f>
        <v>40</v>
      </c>
      <c r="G30" s="90">
        <f>IF($A30="","",Inputs!E4)</f>
        <v>40</v>
      </c>
    </row>
    <row r="31" spans="1:7" x14ac:dyDescent="0.2">
      <c r="A31" s="117" t="str">
        <f>IF(Inputs!A5="","",Inputs!A5)</f>
        <v>401(k)</v>
      </c>
      <c r="B31" s="118"/>
      <c r="C31" s="118"/>
      <c r="D31" s="54">
        <f>IF($A31="","",Inputs!B5)</f>
        <v>22500</v>
      </c>
      <c r="E31" s="56">
        <f>IF($A31="","",Inputs!C5)</f>
        <v>2.1999999999999999E-2</v>
      </c>
      <c r="F31" s="57">
        <f>IF($A31="","",Inputs!D5)</f>
        <v>40</v>
      </c>
      <c r="G31" s="70">
        <f>IF($A31="","",Inputs!E5)</f>
        <v>64</v>
      </c>
    </row>
    <row r="32" spans="1:7" x14ac:dyDescent="0.2">
      <c r="A32" s="117" t="str">
        <f>IF(Inputs!A6="","",Inputs!A6)</f>
        <v>401(k) Catch-up</v>
      </c>
      <c r="B32" s="118"/>
      <c r="C32" s="118"/>
      <c r="D32" s="54">
        <f>IF($A32="","",Inputs!B6)</f>
        <v>7500</v>
      </c>
      <c r="E32" s="56">
        <f>IF($A32="","",Inputs!C6)</f>
        <v>2.1999999999999999E-2</v>
      </c>
      <c r="F32" s="57">
        <f>IF($A32="","",Inputs!D6)</f>
        <v>50</v>
      </c>
      <c r="G32" s="70">
        <f>IF($A32="","",Inputs!E6)</f>
        <v>64</v>
      </c>
    </row>
    <row r="33" spans="1:7" x14ac:dyDescent="0.2">
      <c r="A33" s="117" t="str">
        <f>IF(Inputs!A7="","",Inputs!A7)</f>
        <v>Retirement</v>
      </c>
      <c r="B33" s="118"/>
      <c r="C33" s="118"/>
      <c r="D33" s="54">
        <f>IF($A33="","",Inputs!B7)</f>
        <v>-120000</v>
      </c>
      <c r="E33" s="56">
        <f>IF($A33="","",Inputs!C7)</f>
        <v>2.1999999999999999E-2</v>
      </c>
      <c r="F33" s="57">
        <f>IF($A33="","",Inputs!D7)</f>
        <v>65</v>
      </c>
      <c r="G33" s="70">
        <f>IF($A33="","",Inputs!E7)</f>
        <v>100</v>
      </c>
    </row>
    <row r="34" spans="1:7" x14ac:dyDescent="0.2">
      <c r="A34" s="117" t="str">
        <f>IF(Inputs!A8="","",Inputs!A8)</f>
        <v>Wedding</v>
      </c>
      <c r="B34" s="118"/>
      <c r="C34" s="118"/>
      <c r="D34" s="54">
        <f>IF($A34="","",Inputs!B8)</f>
        <v>-30000</v>
      </c>
      <c r="E34" s="56">
        <f>IF($A34="","",Inputs!C8)</f>
        <v>2.1999999999999999E-2</v>
      </c>
      <c r="F34" s="57">
        <f>IF($A34="","",Inputs!D8)</f>
        <v>55</v>
      </c>
      <c r="G34" s="70">
        <f>IF($A34="","",Inputs!E8)</f>
        <v>55</v>
      </c>
    </row>
    <row r="35" spans="1:7" x14ac:dyDescent="0.2">
      <c r="A35" s="117" t="str">
        <f>IF(Inputs!A9="","",Inputs!A9)</f>
        <v>Social Security</v>
      </c>
      <c r="B35" s="118"/>
      <c r="C35" s="118"/>
      <c r="D35" s="54">
        <f>IF($A35="","",Inputs!B9)</f>
        <v>40000</v>
      </c>
      <c r="E35" s="56">
        <f>IF($A35="","",Inputs!C9)</f>
        <v>1.1999999999999999E-2</v>
      </c>
      <c r="F35" s="57">
        <f>IF($A35="","",Inputs!D9)</f>
        <v>70</v>
      </c>
      <c r="G35" s="70">
        <f>IF($A35="","",Inputs!E9)</f>
        <v>100</v>
      </c>
    </row>
    <row r="36" spans="1:7" x14ac:dyDescent="0.2">
      <c r="A36" s="117" t="str">
        <f>IF(Inputs!A10="","",Inputs!A10)</f>
        <v>Inheritance</v>
      </c>
      <c r="B36" s="118"/>
      <c r="C36" s="118"/>
      <c r="D36" s="54">
        <f>IF($A36="","",Inputs!B10)</f>
        <v>1000000</v>
      </c>
      <c r="E36" s="56">
        <f>IF($A36="","",Inputs!C10)</f>
        <v>-0.02</v>
      </c>
      <c r="F36" s="57">
        <f>IF($A36="","",Inputs!D10)</f>
        <v>70</v>
      </c>
      <c r="G36" s="70">
        <f>IF($A36="","",Inputs!E10)</f>
        <v>70</v>
      </c>
    </row>
    <row r="37" spans="1:7" x14ac:dyDescent="0.2">
      <c r="A37" s="117" t="str">
        <f>IF(Inputs!A11="","",Inputs!A11)</f>
        <v/>
      </c>
      <c r="B37" s="118"/>
      <c r="C37" s="118"/>
      <c r="D37" s="54" t="str">
        <f>IF($A37="","",Inputs!B11)</f>
        <v/>
      </c>
      <c r="E37" s="56" t="str">
        <f>IF($A37="","",Inputs!C11)</f>
        <v/>
      </c>
      <c r="F37" s="57" t="str">
        <f>IF($A37="","",Inputs!D11)</f>
        <v/>
      </c>
      <c r="G37" s="70" t="str">
        <f>IF($A37="","",Inputs!E11)</f>
        <v/>
      </c>
    </row>
    <row r="38" spans="1:7" x14ac:dyDescent="0.2">
      <c r="A38" s="117" t="str">
        <f>IF(Inputs!A12="","",Inputs!A12)</f>
        <v/>
      </c>
      <c r="B38" s="118"/>
      <c r="C38" s="118"/>
      <c r="D38" s="54" t="str">
        <f>IF($A38="","",Inputs!B12)</f>
        <v/>
      </c>
      <c r="E38" s="56" t="str">
        <f>IF($A38="","",Inputs!C12)</f>
        <v/>
      </c>
      <c r="F38" s="57" t="str">
        <f>IF($A38="","",Inputs!D12)</f>
        <v/>
      </c>
      <c r="G38" s="70" t="str">
        <f>IF($A38="","",Inputs!E12)</f>
        <v/>
      </c>
    </row>
    <row r="39" spans="1:7" x14ac:dyDescent="0.2">
      <c r="A39" s="117" t="str">
        <f>IF(Inputs!A13="","",Inputs!A13)</f>
        <v/>
      </c>
      <c r="B39" s="118"/>
      <c r="C39" s="118"/>
      <c r="D39" s="54" t="str">
        <f>IF($A39="","",Inputs!B13)</f>
        <v/>
      </c>
      <c r="E39" s="56" t="str">
        <f>IF($A39="","",Inputs!C13)</f>
        <v/>
      </c>
      <c r="F39" s="57" t="str">
        <f>IF($A39="","",Inputs!D13)</f>
        <v/>
      </c>
      <c r="G39" s="70" t="str">
        <f>IF($A39="","",Inputs!E13)</f>
        <v/>
      </c>
    </row>
    <row r="40" spans="1:7" x14ac:dyDescent="0.2">
      <c r="A40" s="117" t="str">
        <f>IF(Inputs!A14="","",Inputs!A14)</f>
        <v/>
      </c>
      <c r="B40" s="118"/>
      <c r="C40" s="118"/>
      <c r="D40" s="54" t="str">
        <f>IF($A40="","",Inputs!B14)</f>
        <v/>
      </c>
      <c r="E40" s="56" t="str">
        <f>IF($A40="","",Inputs!C14)</f>
        <v/>
      </c>
      <c r="F40" s="57" t="str">
        <f>IF($A40="","",Inputs!D14)</f>
        <v/>
      </c>
      <c r="G40" s="70" t="str">
        <f>IF($A40="","",Inputs!E14)</f>
        <v/>
      </c>
    </row>
    <row r="41" spans="1:7" x14ac:dyDescent="0.2">
      <c r="A41" s="117" t="str">
        <f>IF(Inputs!A15="","",Inputs!A15)</f>
        <v/>
      </c>
      <c r="B41" s="118"/>
      <c r="C41" s="118"/>
      <c r="D41" s="54" t="str">
        <f>IF($A41="","",Inputs!B15)</f>
        <v/>
      </c>
      <c r="E41" s="56" t="str">
        <f>IF($A41="","",Inputs!C15)</f>
        <v/>
      </c>
      <c r="F41" s="57" t="str">
        <f>IF($A41="","",Inputs!D15)</f>
        <v/>
      </c>
      <c r="G41" s="70" t="str">
        <f>IF($A41="","",Inputs!E15)</f>
        <v/>
      </c>
    </row>
    <row r="42" spans="1:7" x14ac:dyDescent="0.2">
      <c r="A42" s="117" t="str">
        <f>IF(Inputs!A16="","",Inputs!A16)</f>
        <v/>
      </c>
      <c r="B42" s="118"/>
      <c r="C42" s="118"/>
      <c r="D42" s="54" t="str">
        <f>IF($A42="","",Inputs!B16)</f>
        <v/>
      </c>
      <c r="E42" s="56" t="str">
        <f>IF($A42="","",Inputs!C16)</f>
        <v/>
      </c>
      <c r="F42" s="57" t="str">
        <f>IF($A42="","",Inputs!D16)</f>
        <v/>
      </c>
      <c r="G42" s="70" t="str">
        <f>IF($A42="","",Inputs!E16)</f>
        <v/>
      </c>
    </row>
    <row r="43" spans="1:7" x14ac:dyDescent="0.2">
      <c r="A43" s="117" t="str">
        <f>IF(Inputs!A17="","",Inputs!A17)</f>
        <v/>
      </c>
      <c r="B43" s="118"/>
      <c r="C43" s="118"/>
      <c r="D43" s="54" t="str">
        <f>IF($A43="","",Inputs!B17)</f>
        <v/>
      </c>
      <c r="E43" s="56" t="str">
        <f>IF($A43="","",Inputs!C17)</f>
        <v/>
      </c>
      <c r="F43" s="57" t="str">
        <f>IF($A43="","",Inputs!D17)</f>
        <v/>
      </c>
      <c r="G43" s="70" t="str">
        <f>IF($A43="","",Inputs!E17)</f>
        <v/>
      </c>
    </row>
    <row r="44" spans="1:7" x14ac:dyDescent="0.2">
      <c r="A44" s="117" t="str">
        <f>IF(Inputs!A18="","",Inputs!A18)</f>
        <v/>
      </c>
      <c r="B44" s="118"/>
      <c r="C44" s="118"/>
      <c r="D44" s="54" t="str">
        <f>IF($A44="","",Inputs!B18)</f>
        <v/>
      </c>
      <c r="E44" s="56" t="str">
        <f>IF($A44="","",Inputs!C18)</f>
        <v/>
      </c>
      <c r="F44" s="57" t="str">
        <f>IF($A44="","",Inputs!D18)</f>
        <v/>
      </c>
      <c r="G44" s="70" t="str">
        <f>IF($A44="","",Inputs!E18)</f>
        <v/>
      </c>
    </row>
    <row r="45" spans="1:7" x14ac:dyDescent="0.2">
      <c r="A45" s="117" t="str">
        <f>IF(Inputs!A19="","",Inputs!A19)</f>
        <v/>
      </c>
      <c r="B45" s="118"/>
      <c r="C45" s="118"/>
      <c r="D45" s="54" t="str">
        <f>IF($A45="","",Inputs!B19)</f>
        <v/>
      </c>
      <c r="E45" s="56" t="str">
        <f>IF($A45="","",Inputs!C19)</f>
        <v/>
      </c>
      <c r="F45" s="57" t="str">
        <f>IF($A45="","",Inputs!D19)</f>
        <v/>
      </c>
      <c r="G45" s="70" t="str">
        <f>IF($A45="","",Inputs!E19)</f>
        <v/>
      </c>
    </row>
    <row r="46" spans="1:7" x14ac:dyDescent="0.2">
      <c r="A46" s="117" t="str">
        <f>IF(Inputs!A20="","",Inputs!A20)</f>
        <v/>
      </c>
      <c r="B46" s="118"/>
      <c r="C46" s="118"/>
      <c r="D46" s="54" t="str">
        <f>IF($A46="","",Inputs!B20)</f>
        <v/>
      </c>
      <c r="E46" s="56" t="str">
        <f>IF($A46="","",Inputs!C20)</f>
        <v/>
      </c>
      <c r="F46" s="57" t="str">
        <f>IF($A46="","",Inputs!D20)</f>
        <v/>
      </c>
      <c r="G46" s="70" t="str">
        <f>IF($A46="","",Inputs!E20)</f>
        <v/>
      </c>
    </row>
    <row r="47" spans="1:7" x14ac:dyDescent="0.2">
      <c r="A47" s="117" t="str">
        <f>IF(Inputs!A21="","",Inputs!A21)</f>
        <v/>
      </c>
      <c r="B47" s="118"/>
      <c r="C47" s="118"/>
      <c r="D47" s="54" t="str">
        <f>IF($A47="","",Inputs!B21)</f>
        <v/>
      </c>
      <c r="E47" s="56" t="str">
        <f>IF($A47="","",Inputs!C21)</f>
        <v/>
      </c>
      <c r="F47" s="57" t="str">
        <f>IF($A47="","",Inputs!D21)</f>
        <v/>
      </c>
      <c r="G47" s="70" t="str">
        <f>IF($A47="","",Inputs!E21)</f>
        <v/>
      </c>
    </row>
    <row r="48" spans="1:7" x14ac:dyDescent="0.2">
      <c r="A48" s="117" t="str">
        <f>IF(Inputs!A22="","",Inputs!A22)</f>
        <v/>
      </c>
      <c r="B48" s="118"/>
      <c r="C48" s="118"/>
      <c r="D48" s="54" t="str">
        <f>IF($A48="","",Inputs!B22)</f>
        <v/>
      </c>
      <c r="E48" s="56" t="str">
        <f>IF($A48="","",Inputs!C22)</f>
        <v/>
      </c>
      <c r="F48" s="57" t="str">
        <f>IF($A48="","",Inputs!D22)</f>
        <v/>
      </c>
      <c r="G48" s="70" t="str">
        <f>IF($A48="","",Inputs!E22)</f>
        <v/>
      </c>
    </row>
    <row r="49" spans="1:7" ht="13.5" thickBot="1" x14ac:dyDescent="0.25">
      <c r="A49" s="123" t="str">
        <f>IF(Inputs!A23="","",Inputs!A23)</f>
        <v/>
      </c>
      <c r="B49" s="124"/>
      <c r="C49" s="124"/>
      <c r="D49" s="71" t="str">
        <f>IF($A49="","",Inputs!B23)</f>
        <v/>
      </c>
      <c r="E49" s="72" t="str">
        <f>IF($A49="","",Inputs!C23)</f>
        <v/>
      </c>
      <c r="F49" s="73" t="str">
        <f>IF($A49="","",Inputs!D23)</f>
        <v/>
      </c>
      <c r="G49" s="74" t="str">
        <f>IF($A49="","",Inputs!E23)</f>
        <v/>
      </c>
    </row>
    <row r="50" spans="1:7" s="24" customFormat="1" ht="13.5" thickBot="1" x14ac:dyDescent="0.25">
      <c r="A50" s="119"/>
      <c r="B50" s="119"/>
      <c r="C50" s="119"/>
      <c r="D50" s="119"/>
      <c r="E50" s="119"/>
      <c r="F50" s="119"/>
      <c r="G50" s="119"/>
    </row>
    <row r="51" spans="1:7" ht="13.5" thickBot="1" x14ac:dyDescent="0.25">
      <c r="A51" s="120" t="str">
        <f>"Prepared "&amp;MONTH(Inputs!B28)&amp;"/"&amp;DAY(Inputs!B28)&amp;"/"&amp;YEAR(Inputs!B28)&amp;" by "&amp;Inputs!B32</f>
        <v>Prepared 3/24/2023 by David Hultstrom</v>
      </c>
      <c r="B51" s="121"/>
      <c r="C51" s="121"/>
      <c r="D51" s="121"/>
      <c r="E51" s="121"/>
      <c r="F51" s="121"/>
      <c r="G51" s="122"/>
    </row>
    <row r="53" spans="1:7" x14ac:dyDescent="0.2">
      <c r="B53" s="24">
        <v>5</v>
      </c>
      <c r="C53" s="24">
        <v>10</v>
      </c>
      <c r="D53" s="24">
        <v>15</v>
      </c>
      <c r="E53" s="24">
        <v>20</v>
      </c>
      <c r="F53" s="24">
        <v>25</v>
      </c>
      <c r="G53" s="24">
        <v>30</v>
      </c>
    </row>
  </sheetData>
  <mergeCells count="28">
    <mergeCell ref="A36:C36"/>
    <mergeCell ref="A50:G50"/>
    <mergeCell ref="A51:G51"/>
    <mergeCell ref="A49:C49"/>
    <mergeCell ref="A37:C37"/>
    <mergeCell ref="A46:C46"/>
    <mergeCell ref="A48:C48"/>
    <mergeCell ref="A1:G1"/>
    <mergeCell ref="A30:C30"/>
    <mergeCell ref="A31:C31"/>
    <mergeCell ref="A32:C32"/>
    <mergeCell ref="A47:C47"/>
    <mergeCell ref="A38:C38"/>
    <mergeCell ref="A39:C39"/>
    <mergeCell ref="A40:C40"/>
    <mergeCell ref="A41:C41"/>
    <mergeCell ref="A42:C42"/>
    <mergeCell ref="A43:C43"/>
    <mergeCell ref="A44:C44"/>
    <mergeCell ref="A45:C45"/>
    <mergeCell ref="A33:C33"/>
    <mergeCell ref="A34:C34"/>
    <mergeCell ref="A35:C35"/>
    <mergeCell ref="B25:G25"/>
    <mergeCell ref="A29:C29"/>
    <mergeCell ref="B3:G3"/>
    <mergeCell ref="B10:G10"/>
    <mergeCell ref="B17:G17"/>
  </mergeCells>
  <phoneticPr fontId="2" type="noConversion"/>
  <conditionalFormatting sqref="A30:G49">
    <cfRule type="cellIs" dxfId="0" priority="1" stopIfTrue="1" operator="equal">
      <formula>""</formula>
    </cfRule>
  </conditionalFormatting>
  <printOptions horizontalCentered="1" verticalCentered="1"/>
  <pageMargins left="0.25" right="0.25" top="0.25" bottom="0.25" header="0.5" footer="0.5"/>
  <pageSetup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B40FBE26C40548A6F46C0C2CA327FA" ma:contentTypeVersion="13" ma:contentTypeDescription="Create a new document." ma:contentTypeScope="" ma:versionID="1d122adda5adbbf47c331e6742f66496">
  <xsd:schema xmlns:xsd="http://www.w3.org/2001/XMLSchema" xmlns:xs="http://www.w3.org/2001/XMLSchema" xmlns:p="http://schemas.microsoft.com/office/2006/metadata/properties" xmlns:ns2="8665a04b-0d20-4188-97eb-caad89c0a909" xmlns:ns3="15eb2830-bfce-4423-8be1-da20c46b52ef" targetNamespace="http://schemas.microsoft.com/office/2006/metadata/properties" ma:root="true" ma:fieldsID="7a42c049cefdcda2407279f4d76f766d" ns2:_="" ns3:_="">
    <xsd:import namespace="8665a04b-0d20-4188-97eb-caad89c0a909"/>
    <xsd:import namespace="15eb2830-bfce-4423-8be1-da20c46b52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5a04b-0d20-4188-97eb-caad89c0a9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aaa6864-ec5d-4626-9dcc-cf47e74444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b2830-bfce-4423-8be1-da20c46b52e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88d192b-1a7d-465a-b766-5e20d9bbca38}" ma:internalName="TaxCatchAll" ma:showField="CatchAllData" ma:web="15eb2830-bfce-4423-8be1-da20c46b52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5eb2830-bfce-4423-8be1-da20c46b52ef" xsi:nil="true"/>
    <lcf76f155ced4ddcb4097134ff3c332f xmlns="8665a04b-0d20-4188-97eb-caad89c0a90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98BE2E2-7D35-4E31-94AA-CBCEEA5CC4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63BB8E-BF5E-4B2E-A7C7-4AE841ED12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65a04b-0d20-4188-97eb-caad89c0a909"/>
    <ds:schemaRef ds:uri="15eb2830-bfce-4423-8be1-da20c46b52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D5D691-67A0-45E4-8F08-69D5125134B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665a04b-0d20-4188-97eb-caad89c0a909"/>
    <ds:schemaRef ds:uri="http://www.w3.org/XML/1998/namespace"/>
    <ds:schemaRef ds:uri="http://purl.org/dc/dcmitype/"/>
    <ds:schemaRef ds:uri="15eb2830-bfce-4423-8be1-da20c46b52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Inputs</vt:lpstr>
      <vt:lpstr>Cash Flow Detail</vt:lpstr>
      <vt:lpstr>Results Detail</vt:lpstr>
      <vt:lpstr>Chart Data</vt:lpstr>
      <vt:lpstr>Report</vt:lpstr>
      <vt:lpstr>Median Wealth</vt:lpstr>
      <vt:lpstr>Chance of Success</vt:lpstr>
      <vt:lpstr>Inputs!Print_Area</vt:lpstr>
      <vt:lpstr>Report!Print_Area</vt:lpstr>
      <vt:lpstr>'Results Detail'!Print_Area</vt:lpstr>
      <vt:lpstr>'Results Detail'!Print_Titles</vt:lpstr>
    </vt:vector>
  </TitlesOfParts>
  <Company>Financial Architects,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Hultstrom</dc:creator>
  <cp:lastModifiedBy>David Hultstrom</cp:lastModifiedBy>
  <cp:lastPrinted>2012-10-23T05:56:46Z</cp:lastPrinted>
  <dcterms:created xsi:type="dcterms:W3CDTF">2006-03-21T20:32:07Z</dcterms:created>
  <dcterms:modified xsi:type="dcterms:W3CDTF">2023-03-24T21:16:18Z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0x010100A7B40FBE26C40548A6F46C0C2CA327FA</vt:lpwstr>
  </property>
  <property fmtid="{D5CDD505-2E9C-101B-9397-08002B2CF9AE}" pid="3" name="MediaServiceImageTags">
    <vt:lpwstr/>
  </property>
</Properties>
</file>